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17_MCI\FORMULÁRIOS\FORMULÁRIOS - 2025\"/>
    </mc:Choice>
  </mc:AlternateContent>
  <bookViews>
    <workbookView xWindow="-120" yWindow="-120" windowWidth="20730" windowHeight="11160"/>
  </bookViews>
  <sheets>
    <sheet name="1. Enquadramento (Preenchido)" sheetId="7" r:id="rId1"/>
    <sheet name="2. RADI-Tipo1-DRPP (Preenchido)" sheetId="5" r:id="rId2"/>
    <sheet name="3. RI (Preenchido)" sheetId="6" r:id="rId3"/>
    <sheet name="4. Peças Plásticas (Preenchido)" sheetId="11" r:id="rId4"/>
    <sheet name="5. Peças Metálicas (Preenchido)" sheetId="12" r:id="rId5"/>
  </sheets>
  <definedNames>
    <definedName name="_xlnm.Print_Area" localSheetId="0">'1. Enquadramento (Preenchido)'!$B$1:$S$16</definedName>
    <definedName name="_xlnm.Print_Area" localSheetId="1">'2. RADI-Tipo1-DRPP (Preenchido)'!$A$1:$W$57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9" i="5" l="1"/>
  <c r="U50" i="5"/>
  <c r="U51" i="5"/>
  <c r="U52" i="5"/>
  <c r="U53" i="5"/>
  <c r="U54" i="5"/>
  <c r="U55" i="5"/>
  <c r="U56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Z30" i="5"/>
  <c r="AA30" i="5" s="1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30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31" i="5"/>
  <c r="C32" i="5"/>
  <c r="C33" i="5"/>
  <c r="C34" i="5"/>
  <c r="C35" i="5"/>
  <c r="C36" i="5"/>
  <c r="C37" i="5"/>
  <c r="C38" i="5"/>
  <c r="C39" i="5"/>
  <c r="C40" i="5"/>
  <c r="C41" i="5"/>
  <c r="C42" i="5"/>
  <c r="C30" i="5"/>
  <c r="G128" i="5"/>
  <c r="H128" i="5"/>
  <c r="I128" i="5"/>
  <c r="G129" i="5"/>
  <c r="H129" i="5"/>
  <c r="I129" i="5"/>
  <c r="G130" i="5"/>
  <c r="H130" i="5"/>
  <c r="I130" i="5"/>
  <c r="G131" i="5"/>
  <c r="H131" i="5"/>
  <c r="I131" i="5"/>
  <c r="G132" i="5"/>
  <c r="H132" i="5"/>
  <c r="I132" i="5"/>
  <c r="I127" i="5"/>
  <c r="J31" i="7"/>
  <c r="I117" i="5" l="1"/>
  <c r="I118" i="5"/>
  <c r="I119" i="5"/>
  <c r="I120" i="5"/>
  <c r="I121" i="5"/>
  <c r="I122" i="5"/>
  <c r="I123" i="5"/>
  <c r="I124" i="5"/>
  <c r="I125" i="5"/>
  <c r="I126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116" i="5"/>
  <c r="H117" i="5"/>
  <c r="H118" i="5"/>
  <c r="H119" i="5"/>
  <c r="H120" i="5"/>
  <c r="H121" i="5"/>
  <c r="H122" i="5"/>
  <c r="H123" i="5"/>
  <c r="H124" i="5"/>
  <c r="H125" i="5"/>
  <c r="H126" i="5"/>
  <c r="H127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116" i="5"/>
  <c r="G117" i="5"/>
  <c r="G118" i="5"/>
  <c r="G119" i="5"/>
  <c r="G120" i="5"/>
  <c r="G121" i="5"/>
  <c r="G122" i="5"/>
  <c r="G123" i="5"/>
  <c r="G124" i="5"/>
  <c r="G125" i="5"/>
  <c r="G126" i="5"/>
  <c r="G127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116" i="5"/>
  <c r="K57" i="12" l="1"/>
  <c r="F27" i="12"/>
  <c r="E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27" i="12" s="1"/>
  <c r="G28" i="12" s="1"/>
  <c r="G8" i="12"/>
  <c r="G16" i="11"/>
  <c r="G17" i="11"/>
  <c r="G18" i="11"/>
  <c r="G15" i="11"/>
  <c r="G11" i="11"/>
  <c r="G12" i="11"/>
  <c r="G13" i="11"/>
  <c r="G14" i="11"/>
  <c r="G8" i="11"/>
  <c r="G9" i="11"/>
  <c r="G10" i="11"/>
  <c r="G19" i="11"/>
  <c r="G20" i="11"/>
  <c r="G21" i="11"/>
  <c r="G22" i="11"/>
  <c r="G23" i="11"/>
  <c r="G24" i="11"/>
  <c r="G25" i="11"/>
  <c r="G26" i="11"/>
  <c r="E27" i="11"/>
  <c r="F27" i="11"/>
  <c r="K57" i="11"/>
  <c r="G27" i="11" l="1"/>
  <c r="G28" i="11" s="1"/>
  <c r="N47" i="7"/>
  <c r="M47" i="7"/>
  <c r="H47" i="7"/>
  <c r="I41" i="7" s="1"/>
  <c r="Q46" i="7"/>
  <c r="O46" i="7"/>
  <c r="Q45" i="7"/>
  <c r="O45" i="7"/>
  <c r="Q44" i="7"/>
  <c r="O44" i="7"/>
  <c r="Q43" i="7"/>
  <c r="O43" i="7"/>
  <c r="Q42" i="7"/>
  <c r="O42" i="7"/>
  <c r="Q41" i="7"/>
  <c r="O41" i="7"/>
  <c r="L41" i="7"/>
  <c r="K41" i="7"/>
  <c r="J41" i="7"/>
  <c r="N37" i="7"/>
  <c r="M37" i="7"/>
  <c r="H37" i="7"/>
  <c r="I31" i="7" s="1"/>
  <c r="Q36" i="7"/>
  <c r="O36" i="7"/>
  <c r="Q35" i="7"/>
  <c r="O35" i="7"/>
  <c r="Q34" i="7"/>
  <c r="O34" i="7"/>
  <c r="Q33" i="7"/>
  <c r="O33" i="7"/>
  <c r="Q32" i="7"/>
  <c r="O32" i="7"/>
  <c r="Q31" i="7"/>
  <c r="O31" i="7"/>
  <c r="L31" i="7"/>
  <c r="K31" i="7"/>
  <c r="J47" i="7" l="1"/>
  <c r="Q37" i="7"/>
  <c r="R31" i="7" s="1"/>
  <c r="O47" i="7"/>
  <c r="P41" i="7" s="1"/>
  <c r="Q47" i="7"/>
  <c r="R41" i="7" s="1"/>
  <c r="J37" i="7"/>
  <c r="O37" i="7"/>
  <c r="P31" i="7" s="1"/>
  <c r="N17" i="7"/>
  <c r="M17" i="7"/>
  <c r="H17" i="7"/>
  <c r="I11" i="7" s="1"/>
  <c r="N27" i="7" l="1"/>
  <c r="M27" i="7"/>
  <c r="H27" i="7"/>
  <c r="I21" i="7" s="1"/>
  <c r="Q26" i="7"/>
  <c r="O26" i="7"/>
  <c r="Q25" i="7"/>
  <c r="O25" i="7"/>
  <c r="Q24" i="7"/>
  <c r="O24" i="7"/>
  <c r="Q23" i="7"/>
  <c r="O23" i="7"/>
  <c r="Q22" i="7"/>
  <c r="O22" i="7"/>
  <c r="Q21" i="7"/>
  <c r="O21" i="7"/>
  <c r="L21" i="7"/>
  <c r="K21" i="7"/>
  <c r="J21" i="7"/>
  <c r="K11" i="7"/>
  <c r="L11" i="7"/>
  <c r="J27" i="7" l="1"/>
  <c r="O27" i="7"/>
  <c r="P21" i="7" s="1"/>
  <c r="Q27" i="7"/>
  <c r="R21" i="7" s="1"/>
  <c r="Q16" i="7"/>
  <c r="O16" i="7"/>
  <c r="Q15" i="7"/>
  <c r="O15" i="7"/>
  <c r="Q14" i="7"/>
  <c r="O14" i="7"/>
  <c r="Q13" i="7"/>
  <c r="O13" i="7"/>
  <c r="Q12" i="7"/>
  <c r="O12" i="7"/>
  <c r="Q11" i="7"/>
  <c r="O11" i="7"/>
  <c r="J11" i="7"/>
  <c r="J17" i="7" s="1"/>
  <c r="O17" i="7" l="1"/>
  <c r="P11" i="7" s="1"/>
  <c r="Q17" i="7"/>
  <c r="R11" i="7" s="1"/>
  <c r="D35" i="6"/>
  <c r="Z54" i="5"/>
  <c r="AA54" i="5" s="1"/>
  <c r="Z52" i="5"/>
  <c r="AA52" i="5" s="1"/>
  <c r="Z50" i="5"/>
  <c r="AA50" i="5" s="1"/>
  <c r="Z46" i="5"/>
  <c r="AA46" i="5" s="1"/>
  <c r="Z43" i="5"/>
  <c r="AA43" i="5" s="1"/>
  <c r="Z41" i="5"/>
  <c r="AA41" i="5" s="1"/>
  <c r="Z37" i="5"/>
  <c r="AA37" i="5" s="1"/>
  <c r="Z36" i="5"/>
  <c r="AA36" i="5" s="1"/>
  <c r="Z34" i="5"/>
  <c r="AA34" i="5" s="1"/>
  <c r="O56" i="5"/>
  <c r="P56" i="5" s="1"/>
  <c r="O55" i="5"/>
  <c r="P55" i="5" s="1"/>
  <c r="Z55" i="5"/>
  <c r="AA55" i="5" s="1"/>
  <c r="O54" i="5"/>
  <c r="P54" i="5" s="1"/>
  <c r="O53" i="5"/>
  <c r="P53" i="5" s="1"/>
  <c r="Z53" i="5"/>
  <c r="AA53" i="5" s="1"/>
  <c r="O52" i="5"/>
  <c r="P52" i="5" s="1"/>
  <c r="O51" i="5"/>
  <c r="P51" i="5" s="1"/>
  <c r="Z51" i="5"/>
  <c r="AA51" i="5" s="1"/>
  <c r="O50" i="5"/>
  <c r="P50" i="5" s="1"/>
  <c r="O49" i="5"/>
  <c r="P49" i="5" s="1"/>
  <c r="Z49" i="5"/>
  <c r="AA49" i="5" s="1"/>
  <c r="O48" i="5"/>
  <c r="P48" i="5" s="1"/>
  <c r="Z48" i="5"/>
  <c r="AA48" i="5" s="1"/>
  <c r="O47" i="5"/>
  <c r="P47" i="5" s="1"/>
  <c r="Z47" i="5"/>
  <c r="AA47" i="5" s="1"/>
  <c r="O46" i="5"/>
  <c r="P46" i="5" s="1"/>
  <c r="O45" i="5"/>
  <c r="P45" i="5" s="1"/>
  <c r="Z45" i="5"/>
  <c r="AA45" i="5" s="1"/>
  <c r="O44" i="5"/>
  <c r="P44" i="5" s="1"/>
  <c r="Z44" i="5"/>
  <c r="AA44" i="5" s="1"/>
  <c r="O43" i="5"/>
  <c r="P43" i="5" s="1"/>
  <c r="O42" i="5"/>
  <c r="P42" i="5" s="1"/>
  <c r="Z42" i="5"/>
  <c r="AA42" i="5" s="1"/>
  <c r="O41" i="5"/>
  <c r="P41" i="5" s="1"/>
  <c r="O40" i="5"/>
  <c r="P40" i="5" s="1"/>
  <c r="Z40" i="5"/>
  <c r="AA40" i="5" s="1"/>
  <c r="O39" i="5"/>
  <c r="P39" i="5" s="1"/>
  <c r="Z39" i="5"/>
  <c r="AA39" i="5" s="1"/>
  <c r="O38" i="5"/>
  <c r="P38" i="5" s="1"/>
  <c r="Z38" i="5"/>
  <c r="AA38" i="5" s="1"/>
  <c r="O37" i="5"/>
  <c r="P37" i="5" s="1"/>
  <c r="O36" i="5"/>
  <c r="P36" i="5" s="1"/>
  <c r="O35" i="5"/>
  <c r="P35" i="5" s="1"/>
  <c r="Z35" i="5"/>
  <c r="AA35" i="5" s="1"/>
  <c r="O34" i="5"/>
  <c r="P34" i="5" s="1"/>
  <c r="O33" i="5"/>
  <c r="P33" i="5" s="1"/>
  <c r="O32" i="5"/>
  <c r="P32" i="5" s="1"/>
  <c r="Z32" i="5"/>
  <c r="AA32" i="5" s="1"/>
  <c r="O31" i="5"/>
  <c r="P31" i="5" s="1"/>
  <c r="U31" i="5" s="1"/>
  <c r="Z31" i="5"/>
  <c r="AA31" i="5" s="1"/>
  <c r="O30" i="5"/>
  <c r="P30" i="5" s="1"/>
  <c r="U30" i="5" s="1"/>
  <c r="U57" i="5" l="1"/>
  <c r="T30" i="5"/>
  <c r="Z56" i="5"/>
  <c r="AA56" i="5" s="1"/>
  <c r="T56" i="5" s="1"/>
  <c r="T38" i="5"/>
  <c r="T43" i="5"/>
  <c r="T49" i="5"/>
  <c r="T54" i="5"/>
  <c r="T50" i="5"/>
  <c r="T47" i="5"/>
  <c r="T31" i="5"/>
  <c r="T48" i="5"/>
  <c r="T36" i="5"/>
  <c r="T55" i="5"/>
  <c r="T37" i="5"/>
  <c r="T42" i="5"/>
  <c r="T45" i="5"/>
  <c r="T53" i="5"/>
  <c r="T40" i="5"/>
  <c r="T51" i="5"/>
  <c r="T39" i="5"/>
  <c r="T52" i="5"/>
  <c r="T41" i="5"/>
  <c r="T32" i="5"/>
  <c r="T34" i="5"/>
  <c r="T35" i="5"/>
  <c r="T44" i="5"/>
  <c r="T46" i="5"/>
  <c r="T57" i="5" l="1"/>
  <c r="Z33" i="5"/>
  <c r="AA33" i="5" s="1"/>
  <c r="T33" i="5" s="1"/>
</calcChain>
</file>

<file path=xl/comments1.xml><?xml version="1.0" encoding="utf-8"?>
<comments xmlns="http://schemas.openxmlformats.org/spreadsheetml/2006/main">
  <authors>
    <author>Rômulo Oliveira</author>
    <author>Valmir Silva dos Santos</author>
    <author/>
  </authors>
  <commentList>
    <comment ref="A24" authorId="0" shapeId="0">
      <text>
        <r>
          <rPr>
            <b/>
            <sz val="10"/>
            <color indexed="81"/>
            <rFont val="Segoe UI"/>
            <family val="2"/>
          </rPr>
          <t>Indicar a legislação de Processo Produtivo Básico - PPB aplicada ao Produto em referência.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29" authorId="1" shapeId="0">
      <text>
        <r>
          <rPr>
            <b/>
            <sz val="11"/>
            <color theme="1"/>
            <rFont val="Calibri"/>
            <family val="2"/>
            <scheme val="minor"/>
          </rPr>
          <t>Coeficiente Técnico Produtivo - CTP é o número que relaciona a quantidade de vezes que se utiliza este insumo no produto e a proporção de uso do insumo em relação a produção total.
Por exemplo: ARO DE ALUMÍNIO.
Nº de vezes de uso do insumo no produto bicicleta: 2
Se existirem dois tipos de ARO, um de alumínio e outro de fibra de carbono, é necessário saber a proporção de ARO DE ALUMÍNIO em relação a produção. Nesse caso supondo se tratar de 50%.
O cálculo do CTP = Qtde do insumo no produto x Proporção do insumo em relação a produção) = 2 x 0,5 = 1.</t>
        </r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  <comment ref="L29" authorId="2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  <comment ref="M29" authorId="0" shapeId="0">
      <text>
        <r>
          <rPr>
            <b/>
            <sz val="10"/>
            <color indexed="81"/>
            <rFont val="Segoe UI"/>
            <family val="2"/>
          </rPr>
          <t>Estoque de insumo importado no início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N29" authorId="0" shapeId="0">
      <text>
        <r>
          <rPr>
            <b/>
            <sz val="10"/>
            <color indexed="81"/>
            <rFont val="Segoe UI"/>
            <family val="2"/>
          </rPr>
          <t>Estoque de insumo importado no final do ano-base.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O29" authorId="2" shapeId="0">
      <text>
        <r>
          <rPr>
            <b/>
            <sz val="10"/>
            <color rgb="FF000000"/>
            <rFont val="Arial"/>
            <family val="2"/>
          </rPr>
          <t>Quantidade importada do insumo que foi efetivamente utilizada na produção.</t>
        </r>
      </text>
    </comment>
    <comment ref="P29" authorId="2" shapeId="0">
      <text>
        <r>
          <rPr>
            <b/>
            <sz val="10"/>
            <color rgb="FF000000"/>
            <rFont val="Arial"/>
            <family val="2"/>
          </rPr>
          <t>Percentual de insumo nacional utilizado na produção.</t>
        </r>
      </text>
    </comment>
    <comment ref="Q29" authorId="0" shapeId="0">
      <text>
        <r>
          <rPr>
            <b/>
            <sz val="9"/>
            <color indexed="81"/>
            <rFont val="Segoe UI"/>
            <family val="2"/>
          </rPr>
          <t>Origem do insumo nacional:
1. Nacional - fornecedor nacional;
2. Regional - fornecedor regional;
3. Própria - fabricação própria.</t>
        </r>
      </text>
    </comment>
    <comment ref="R29" authorId="0" shapeId="0">
      <text>
        <r>
          <rPr>
            <b/>
            <sz val="10"/>
            <color indexed="81"/>
            <rFont val="Arial"/>
            <family val="2"/>
          </rPr>
          <t>Informar se possui operação parcial:
1. Sim;
2. Não.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S29" authorId="0" shapeId="0">
      <text>
        <r>
          <rPr>
            <b/>
            <sz val="9"/>
            <color indexed="81"/>
            <rFont val="Segoe UI"/>
            <family val="2"/>
          </rPr>
          <t>Caso tenha operação parcial, informar a quantidade de operações. Por exemplo: 1 ou 2
Obs.: Máximo 4, conforme PPB.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5" authorId="0" shapeId="0">
      <text>
        <r>
          <rPr>
            <b/>
            <sz val="10"/>
            <color rgb="FF000000"/>
            <rFont val="Arial"/>
            <family val="2"/>
          </rPr>
          <t>Quantidade importada deste insumo no ano-base.</t>
        </r>
      </text>
    </comment>
  </commentList>
</comments>
</file>

<file path=xl/sharedStrings.xml><?xml version="1.0" encoding="utf-8"?>
<sst xmlns="http://schemas.openxmlformats.org/spreadsheetml/2006/main" count="1405" uniqueCount="629">
  <si>
    <t>Relatório Anual Demonstrativo de Importações - RADI</t>
  </si>
  <si>
    <t>Tipo 1 - Demonstrativo de Realização de Pontos e Peças - DRPP</t>
  </si>
  <si>
    <t>Enquadramento de Modelos</t>
  </si>
  <si>
    <t>Empresa:</t>
  </si>
  <si>
    <t>Ano-base:</t>
  </si>
  <si>
    <t>Produto / Cilindrada</t>
  </si>
  <si>
    <t>Faixa de Produção</t>
  </si>
  <si>
    <t>Produto/Modelo</t>
  </si>
  <si>
    <t>Volume de Produção</t>
  </si>
  <si>
    <t>Exigido por Faixa</t>
  </si>
  <si>
    <t>Declarado por Modelo</t>
  </si>
  <si>
    <t>Média Ponderada</t>
  </si>
  <si>
    <t>Pontos</t>
  </si>
  <si>
    <t>Peças</t>
  </si>
  <si>
    <t>Cód. Produto</t>
  </si>
  <si>
    <t>Modelo</t>
  </si>
  <si>
    <t>Total Declarado</t>
  </si>
  <si>
    <t>Máx. por Faixa</t>
  </si>
  <si>
    <t>Pts x Vol.</t>
  </si>
  <si>
    <t>Média Pts</t>
  </si>
  <si>
    <t>Pçs x Vol.</t>
  </si>
  <si>
    <t>Média Pçs</t>
  </si>
  <si>
    <t>1. ciclomotores, motonetas e motocicletas até 100 cm³</t>
  </si>
  <si>
    <t>Até 20.000 unidades</t>
  </si>
  <si>
    <t>0002</t>
  </si>
  <si>
    <t>Modelo A</t>
  </si>
  <si>
    <t>Modelo B</t>
  </si>
  <si>
    <t>Modelo C</t>
  </si>
  <si>
    <t>0003</t>
  </si>
  <si>
    <t>Modelo I</t>
  </si>
  <si>
    <t>Total</t>
  </si>
  <si>
    <t>Saldo por Faixa</t>
  </si>
  <si>
    <t>Entre 20.001 e 60.000 unidades</t>
  </si>
  <si>
    <t>Até 10.000 unidades</t>
  </si>
  <si>
    <t>4. triciclos e quadriciclos, independente de cilindrada</t>
  </si>
  <si>
    <t>Produto/Cilindrada</t>
  </si>
  <si>
    <t>Entre 10.001 e 25.000 unidades</t>
  </si>
  <si>
    <t>3. motonetas e motocicletas acima de 450 cm³</t>
  </si>
  <si>
    <t>Entre 25.001 e 55.000 unidades</t>
  </si>
  <si>
    <t>Acima de 55.000 unidades</t>
  </si>
  <si>
    <t>Entre 60.001 e 110.000 unidades</t>
  </si>
  <si>
    <t>Entre 110.001 e 510.000 unidades</t>
  </si>
  <si>
    <t>Acima de 510.000 unidades</t>
  </si>
  <si>
    <t>Superintendência da Zona Franca de Manaus - Suframa</t>
  </si>
  <si>
    <t>Empresa</t>
  </si>
  <si>
    <t>CNPJ:</t>
  </si>
  <si>
    <t>Inscrição Suframa:</t>
  </si>
  <si>
    <t>Razão Social:</t>
  </si>
  <si>
    <t>Responsável pelas Informações</t>
  </si>
  <si>
    <r>
      <rPr>
        <b/>
        <sz val="12"/>
        <color rgb="FF000000"/>
        <rFont val="Arial"/>
        <family val="2"/>
      </rPr>
      <t xml:space="preserve">CPF: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</si>
  <si>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Nome: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</si>
  <si>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Telefone: </t>
    </r>
    <r>
      <rPr>
        <b/>
        <sz val="12"/>
        <color rgb="FFFF0000"/>
        <rFont val="Arial"/>
        <family val="2"/>
      </rPr>
      <t>(*)</t>
    </r>
  </si>
  <si>
    <r>
      <rPr>
        <b/>
        <sz val="12"/>
        <color rgb="FF000000"/>
        <rFont val="Arial"/>
        <family val="2"/>
      </rPr>
      <t xml:space="preserve">E-mail: </t>
    </r>
    <r>
      <rPr>
        <b/>
        <sz val="12"/>
        <color rgb="FFFF0000"/>
        <rFont val="Arial"/>
        <family val="2"/>
      </rPr>
      <t>(*)</t>
    </r>
  </si>
  <si>
    <t>Informações do Produto</t>
  </si>
  <si>
    <t>Produto:</t>
  </si>
  <si>
    <t>0002 | Motocicleta acima de 100 cm3 até 450 cm3</t>
  </si>
  <si>
    <t>Tipo do Produto:</t>
  </si>
  <si>
    <t>010 | acima de 150 cm3 até 250 cm3</t>
  </si>
  <si>
    <t>Modelo:</t>
  </si>
  <si>
    <t>001 | Modelo A</t>
  </si>
  <si>
    <t>Base Legal (PPB):</t>
  </si>
  <si>
    <t>Portaria Interministerial SEPEC/ME/SEXEC/MCTI nº 43, de 29 de junho de 2020</t>
  </si>
  <si>
    <t>Produção:</t>
  </si>
  <si>
    <t>Faixa de Produção:</t>
  </si>
  <si>
    <t>Ano-Base:</t>
  </si>
  <si>
    <t>Anexo</t>
  </si>
  <si>
    <t>Item Anexo</t>
  </si>
  <si>
    <t>Descrição do Anexo</t>
  </si>
  <si>
    <t>Pts Nac.</t>
  </si>
  <si>
    <t>Pts Reg.</t>
  </si>
  <si>
    <t>NCM</t>
  </si>
  <si>
    <t>Item</t>
  </si>
  <si>
    <t>Descrição do Insumo</t>
  </si>
  <si>
    <t>CTP</t>
  </si>
  <si>
    <t>Quantidade Importada</t>
  </si>
  <si>
    <t>Estoque Inicial</t>
  </si>
  <si>
    <t>Estoque Final</t>
  </si>
  <si>
    <t>Quantidade Utilizada</t>
  </si>
  <si>
    <t>Nacional Utilizado (%)</t>
  </si>
  <si>
    <t>Origem</t>
  </si>
  <si>
    <t>Op. Parcial (OP)</t>
  </si>
  <si>
    <t>Nº OP</t>
  </si>
  <si>
    <t>Pts</t>
  </si>
  <si>
    <t>OP(pts)</t>
  </si>
  <si>
    <t>III</t>
  </si>
  <si>
    <t>0061</t>
  </si>
  <si>
    <t>CABO DA EMBREAGEM.</t>
  </si>
  <si>
    <t>Regional</t>
  </si>
  <si>
    <t>Não</t>
  </si>
  <si>
    <t>0059</t>
  </si>
  <si>
    <t>CABO DO ACELERADOR.</t>
  </si>
  <si>
    <t>Própria</t>
  </si>
  <si>
    <t>Sim</t>
  </si>
  <si>
    <t>0001</t>
  </si>
  <si>
    <t>ACUMULADOR ELETRICO - BATERIA, DE CHUMBO.</t>
  </si>
  <si>
    <t>Nacional</t>
  </si>
  <si>
    <t>ROLAMENTO DE ESFERA, DE CARGA RADIAL, DA RODA DIANTEIRA.</t>
  </si>
  <si>
    <t>ROLAMENTO DE ESFERA, DE CARGA RADIAL, DA RODA TRASEIRA.</t>
  </si>
  <si>
    <t>ESPACADOR DIREITO DA RODA TRASEIRA.</t>
  </si>
  <si>
    <t>ESPACADOR ESQUERDO DA RODA DIANTEIRA, DE ACO.</t>
  </si>
  <si>
    <t>PNEU NOVO DE BORRACHA, TRASEIRO, PARA MOTOCICLETA.</t>
  </si>
  <si>
    <t>PNEU NOVO DE BORRACHA, DIANTEIRO, PARA MOTOCICLETA.</t>
  </si>
  <si>
    <t>0004</t>
  </si>
  <si>
    <t>CORRENTE DE TRANSMISSAO DA RODA, DE ACO.</t>
  </si>
  <si>
    <t>0042</t>
  </si>
  <si>
    <t>PINHAO DE TRANSMISSAO, DE ACO.</t>
  </si>
  <si>
    <t>0265</t>
  </si>
  <si>
    <t>ALAVANCA (MANETE) DO ACIONAMENTO DA EMBREAGEM, DE ALUMINIO.</t>
  </si>
  <si>
    <t>COROA DA CORRENTE DE TRANSMISSAO, DE ACO.</t>
  </si>
  <si>
    <t>PEDAL DE FREIO, DE ACO.</t>
  </si>
  <si>
    <t>PEDAL DE CAMBIO, DE ACO.</t>
  </si>
  <si>
    <t>EIXO DO GARFO DA SUSPENSAO, DE ACO.</t>
  </si>
  <si>
    <t>0890</t>
  </si>
  <si>
    <t>TANQUE RESERVA DO RADIADOR, DE PLASTICO.</t>
  </si>
  <si>
    <t>TOMADA DE AR DIREITA.</t>
  </si>
  <si>
    <t>CAPA DA CORRENTE DE TRANSMISSAO, DE PLASTICO.</t>
  </si>
  <si>
    <t>0052</t>
  </si>
  <si>
    <t>ELEMENTO FILTRANTE DO FILTRO DE AR</t>
  </si>
  <si>
    <t>PESO BALANCEADOR DO GUIDAO, DE ACO.</t>
  </si>
  <si>
    <t>ESTICADOR DA CORRENTE DE TRANSMISSAO (TENSOR), COM TRATAMENTO DE SUPERFICIE.</t>
  </si>
  <si>
    <t>GUIA DA CORRENTE DE TRANSMISSAO, DE PLASTICO.</t>
  </si>
  <si>
    <t>REFLETOR TRASEIRO, DE PLASTICO.</t>
  </si>
  <si>
    <t>MANOPLA DA EMBREAGEM, DE BORRACHA.</t>
  </si>
  <si>
    <t>MANOPLA DO ACELERADOR, DE BORRACHA.</t>
  </si>
  <si>
    <t>Op. Parcial</t>
  </si>
  <si>
    <t>Produto</t>
  </si>
  <si>
    <t>Tipo do Produto</t>
  </si>
  <si>
    <r>
      <t>005 | até 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</si>
  <si>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0001 | Motocicleta até 100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</si>
  <si>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010 | acima de 50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100 cm</t>
    </r>
    <r>
      <rPr>
        <vertAlign val="superscript"/>
        <sz val="11"/>
        <color theme="1"/>
        <rFont val="Calibri"/>
        <family val="2"/>
        <scheme val="minor"/>
      </rPr>
      <t>3</t>
    </r>
  </si>
  <si>
    <t>IV</t>
  </si>
  <si>
    <r>
      <t>0002 | Motocicleta acima de 100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450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</si>
  <si>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005 | acima de 100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150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</si>
  <si>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0003 | Motocicleta acima de 450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</si>
  <si>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010 | acima de 150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250 cm</t>
    </r>
    <r>
      <rPr>
        <vertAlign val="superscript"/>
        <sz val="11"/>
        <color theme="1"/>
        <rFont val="Calibri"/>
        <family val="2"/>
        <scheme val="minor"/>
      </rPr>
      <t>3</t>
    </r>
  </si>
  <si>
    <t>0005 | Ciclomotor</t>
  </si>
  <si>
    <r>
      <t>015 | acima de 250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450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</si>
  <si>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0006 | Motoneta até 100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</si>
  <si>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005 | acima de 450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800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</si>
  <si>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0007 | Motoneta acima de 100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450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</si>
  <si>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010 | acima de 800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</si>
  <si>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0733 | Triciclo acima de 100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</si>
  <si>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020 | acima de 450 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até 800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</si>
  <si>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0735 | Quadriciclo acima de 100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</si>
  <si>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025 | acima de 800 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</si>
  <si>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1437 | Motoneta acima de 450 cm</t>
    </r>
    <r>
      <rPr>
        <vertAlign val="superscript"/>
        <sz val="11"/>
        <color theme="1"/>
        <rFont val="Calibri"/>
        <family val="2"/>
        <scheme val="minor"/>
      </rPr>
      <t>3</t>
    </r>
  </si>
  <si>
    <t>005 | para passageiro</t>
  </si>
  <si>
    <t>2011| Triciclo motorizado para transporte de passageiros ou mercadorias</t>
  </si>
  <si>
    <t>010 | para mercadoria</t>
  </si>
  <si>
    <t>Partes e Peças</t>
  </si>
  <si>
    <t>Produção Nacional</t>
  </si>
  <si>
    <t>Produção Regional</t>
  </si>
  <si>
    <t>Pts Unitário (Nac.)</t>
  </si>
  <si>
    <t>Pts Unitário (Reg.)</t>
  </si>
  <si>
    <t>Peça</t>
  </si>
  <si>
    <t>Chassi</t>
  </si>
  <si>
    <t>Amortecedor traseiro, exceto a gás (sistema)</t>
  </si>
  <si>
    <t>Amortecedor traseiro a gás (sistema)</t>
  </si>
  <si>
    <t>Amortecedor dianteiro (sistema)</t>
  </si>
  <si>
    <r>
      <t xml:space="preserve">Indicador de mudança de direção </t>
    </r>
    <r>
      <rPr>
        <b/>
        <sz val="11"/>
        <color rgb="FF000000"/>
        <rFont val="Calibri"/>
        <family val="2"/>
      </rPr>
      <t>(conjunto composto por direito /esquerdo /traseiro/ dianteiro)</t>
    </r>
  </si>
  <si>
    <t>Carburador</t>
  </si>
  <si>
    <t>Embreagem unidirecional</t>
  </si>
  <si>
    <t>Embreagem de fricção</t>
  </si>
  <si>
    <t>Embreagem centrífuga</t>
  </si>
  <si>
    <t>Painel de instrumentos</t>
  </si>
  <si>
    <t>Cabeçote do motor</t>
  </si>
  <si>
    <t>Tanque de combustível, de aço</t>
  </si>
  <si>
    <t>Carcaça superior do motor</t>
  </si>
  <si>
    <t>Carcaça inferior do motor</t>
  </si>
  <si>
    <t>Carcaça esquerda do motor</t>
  </si>
  <si>
    <t>Carcaça direita do motor</t>
  </si>
  <si>
    <t>Bloco de cilindro do motor</t>
  </si>
  <si>
    <t>Virabrequim</t>
  </si>
  <si>
    <t>Acumulador elétrico (bateria)</t>
  </si>
  <si>
    <r>
      <t xml:space="preserve">Espelho retrovisor </t>
    </r>
    <r>
      <rPr>
        <b/>
        <sz val="11"/>
        <color rgb="FF000000"/>
        <rFont val="Calibri"/>
        <family val="2"/>
      </rPr>
      <t>(conjunto composto por direito e esquerdo)</t>
    </r>
  </si>
  <si>
    <t>Biela do virabrequim</t>
  </si>
  <si>
    <t>Árvore de cames para comando de válvulas</t>
  </si>
  <si>
    <t>Roda traseira de liga leve fundida, em alumínio</t>
  </si>
  <si>
    <t>Roda dianteira de liga leve fundida, em alumínio</t>
  </si>
  <si>
    <t>Escapamento completo (com catalisador e coletor)</t>
  </si>
  <si>
    <t>Injeção eletrônica</t>
  </si>
  <si>
    <t>Pistão do motor</t>
  </si>
  <si>
    <r>
      <t>Rolamento (máximo 4 peças diferentes)</t>
    </r>
    <r>
      <rPr>
        <b/>
        <sz val="11"/>
        <color rgb="FF000000"/>
        <rFont val="Calibri"/>
        <family val="2"/>
      </rPr>
      <t xml:space="preserve"> (pontuação total das 4 peças)</t>
    </r>
  </si>
  <si>
    <t>Sistema de localização (rastreador)</t>
  </si>
  <si>
    <t>Aro da roda raiada traseira, de alumínio</t>
  </si>
  <si>
    <t>Aro da roda raiada dianteira, de alumínio</t>
  </si>
  <si>
    <r>
      <t xml:space="preserve">Espaçador (de câmbio, tanque de combustível, motor, garfo e/ou balança traseira e rodas - máximo 10 peças diferentes) </t>
    </r>
    <r>
      <rPr>
        <b/>
        <sz val="11"/>
        <color rgb="FF000000"/>
        <rFont val="Calibri"/>
        <family val="2"/>
      </rPr>
      <t>(pontuação total das 10 peças)</t>
    </r>
  </si>
  <si>
    <t>Cáliper de freio dianteiro e/ou traseiro</t>
  </si>
  <si>
    <t>Fios e cabos com conectores (fiação elétrica principal)</t>
  </si>
  <si>
    <t>Dispositivo de ignição por descarga capacitiva para motor de combustão (CDI)</t>
  </si>
  <si>
    <t>Mesa inferior da direção com coluna</t>
  </si>
  <si>
    <r>
      <t xml:space="preserve">Válvula do motor </t>
    </r>
    <r>
      <rPr>
        <b/>
        <sz val="11"/>
        <color rgb="FF000000"/>
        <rFont val="Calibri"/>
        <family val="2"/>
      </rPr>
      <t>(par - admissão e escape)</t>
    </r>
  </si>
  <si>
    <t>Bomba de combustível</t>
  </si>
  <si>
    <t>Gerador (alternador/dínamo)</t>
  </si>
  <si>
    <t>Bomba de óleo</t>
  </si>
  <si>
    <t>Unidade de controle de injeção eletrônica</t>
  </si>
  <si>
    <t>Garfo traseiro</t>
  </si>
  <si>
    <t>Cilindro mestre de freio traseiro</t>
  </si>
  <si>
    <t>Cilindro mestre de freio dianteiro</t>
  </si>
  <si>
    <t>Farol</t>
  </si>
  <si>
    <t>Motor de partida</t>
  </si>
  <si>
    <t>Cubo da roda traseira</t>
  </si>
  <si>
    <t>Cubo da roda dianteira</t>
  </si>
  <si>
    <r>
      <t>Suportes diversos (máximo 10 peças diferentes)</t>
    </r>
    <r>
      <rPr>
        <b/>
        <sz val="11"/>
        <color rgb="FF000000"/>
        <rFont val="Calibri"/>
        <family val="2"/>
      </rPr>
      <t xml:space="preserve"> (pontuação total das 10 peças)</t>
    </r>
  </si>
  <si>
    <t>Regulador de voltagem</t>
  </si>
  <si>
    <t>Buzina</t>
  </si>
  <si>
    <t>Pneumático traseiro</t>
  </si>
  <si>
    <t>Pneumático dianteiro</t>
  </si>
  <si>
    <t>Assento (selim) do piloto ou do passageiro</t>
  </si>
  <si>
    <t>Filtro de ar da admissão completo</t>
  </si>
  <si>
    <t>Silencioso do escapamento</t>
  </si>
  <si>
    <t>Bobina de ignição</t>
  </si>
  <si>
    <t>Corrente de transmissão do comando de válvulas do motor</t>
  </si>
  <si>
    <t>Corrente de transmissão da roda</t>
  </si>
  <si>
    <t>Disco de freio traseiro</t>
  </si>
  <si>
    <t>Disco de freio dianteiro</t>
  </si>
  <si>
    <r>
      <t xml:space="preserve">Pedal de apoio (direito/esquerdo/dianteiro/traseiro) </t>
    </r>
    <r>
      <rPr>
        <b/>
        <sz val="11"/>
        <color rgb="FF000000"/>
        <rFont val="Calibri"/>
        <family val="2"/>
      </rPr>
      <t>(pontuação total das 4 peças)</t>
    </r>
  </si>
  <si>
    <t>Radiador/trocador de calor de óleo</t>
  </si>
  <si>
    <t>Radiador de água</t>
  </si>
  <si>
    <t>Aro da roda raiada traseira, de aço</t>
  </si>
  <si>
    <t>Aro da roda raiada dianteira, de aço</t>
  </si>
  <si>
    <t>Tanque de combustível, de plástico</t>
  </si>
  <si>
    <t>Cavalete central</t>
  </si>
  <si>
    <t>Coletor de admissão do motor</t>
  </si>
  <si>
    <t>Engrenagem movida da embreagem</t>
  </si>
  <si>
    <t>Engrenagem de partida da embreagem</t>
  </si>
  <si>
    <t>Eixo trambulador</t>
  </si>
  <si>
    <t>Eixo seletor de marchas</t>
  </si>
  <si>
    <t>Eixo secundário da transmissão, sem engrenagens</t>
  </si>
  <si>
    <t>Eixo primário da transmissão, sem engrenagens</t>
  </si>
  <si>
    <t>Coletor de escape do motor, de aço</t>
  </si>
  <si>
    <t>Mecanismo para velocímetro/hodômetro do painel de instrumentos</t>
  </si>
  <si>
    <t>Mecanismo para medidor do nível de combustível do painel de instrumentos</t>
  </si>
  <si>
    <t>Mecanismo do medidor de combustível com boia e sensor</t>
  </si>
  <si>
    <t>Tampa do tanque de combustível com chave</t>
  </si>
  <si>
    <t>Eixo balanceador do motor</t>
  </si>
  <si>
    <r>
      <t>Protetor (máximo 10 peças diferentes)</t>
    </r>
    <r>
      <rPr>
        <b/>
        <sz val="11"/>
        <color rgb="FF000000"/>
        <rFont val="Calibri"/>
        <family val="2"/>
      </rPr>
      <t xml:space="preserve"> (pontuação total das 10 peças)</t>
    </r>
  </si>
  <si>
    <r>
      <t>Suporte do pedal de apoio de alumínio (par)</t>
    </r>
    <r>
      <rPr>
        <b/>
        <sz val="11"/>
        <color rgb="FF000000"/>
        <rFont val="Calibri"/>
        <family val="2"/>
      </rPr>
      <t xml:space="preserve"> (pontuação total das 2 peças)</t>
    </r>
  </si>
  <si>
    <r>
      <t>Compartimentos (portas-objeto, portas-ferramenta e porta-capacete)</t>
    </r>
    <r>
      <rPr>
        <b/>
        <sz val="11"/>
        <color rgb="FF000000"/>
        <rFont val="Calibri"/>
        <family val="2"/>
      </rPr>
      <t xml:space="preserve"> (pontuação total das 3 peças)</t>
    </r>
  </si>
  <si>
    <t>Braço da haste do amortecedor traseiro tipo "mono-choque"</t>
  </si>
  <si>
    <r>
      <t>Placas de motor, exceto listado acima (máximo 10 peças diferentes)</t>
    </r>
    <r>
      <rPr>
        <b/>
        <sz val="11"/>
        <color rgb="FF000000"/>
        <rFont val="Calibri"/>
        <family val="2"/>
      </rPr>
      <t xml:space="preserve"> (pontuação total das 10 peças)</t>
    </r>
  </si>
  <si>
    <t>Sistema de ignição formado por bobina de ignição, cabos e distribuidor</t>
  </si>
  <si>
    <t>Lanterna traseira completa</t>
  </si>
  <si>
    <t>Válvula unidirecional de ar</t>
  </si>
  <si>
    <t>Estator para gerador (alternador)</t>
  </si>
  <si>
    <t>Câmara de ar traseira</t>
  </si>
  <si>
    <t>Câmara de ar dianteira</t>
  </si>
  <si>
    <t>Pinhão do motor</t>
  </si>
  <si>
    <t>Engrenagem secundária</t>
  </si>
  <si>
    <t>Engrenagem primária</t>
  </si>
  <si>
    <t>Mesa superior do guidão</t>
  </si>
  <si>
    <t>Engrenagem do virabrequim</t>
  </si>
  <si>
    <t>Engrenagem do balanceador</t>
  </si>
  <si>
    <r>
      <t xml:space="preserve">Tampas diversas não especificadas (máximo 10 peças diferentes) </t>
    </r>
    <r>
      <rPr>
        <b/>
        <sz val="11"/>
        <color rgb="FF000000"/>
        <rFont val="Calibri"/>
        <family val="2"/>
      </rPr>
      <t>(pontuação total das 10 peças)</t>
    </r>
  </si>
  <si>
    <t>Sirene</t>
  </si>
  <si>
    <t>Conjunto de interruptores de comando do guidão</t>
  </si>
  <si>
    <r>
      <t xml:space="preserve">Capa protetora (máximo 8 peças diferentes) </t>
    </r>
    <r>
      <rPr>
        <b/>
        <sz val="11"/>
        <color rgb="FF000000"/>
        <rFont val="Calibri"/>
        <family val="2"/>
      </rPr>
      <t>(pontuação total das 8 peças)</t>
    </r>
  </si>
  <si>
    <r>
      <t>Haste de metal (máximo 3 peças diferentes)</t>
    </r>
    <r>
      <rPr>
        <b/>
        <sz val="11"/>
        <color rgb="FF000000"/>
        <rFont val="Calibri"/>
        <family val="2"/>
      </rPr>
      <t xml:space="preserve"> (pontuação total das 3 peças)</t>
    </r>
  </si>
  <si>
    <t>Rotor para gerador (alternador)</t>
  </si>
  <si>
    <t>Painel do freio traseiro</t>
  </si>
  <si>
    <t>Painel do freio dianteiro</t>
  </si>
  <si>
    <t>Bloqueador do sistema de ignição</t>
  </si>
  <si>
    <t>Cavalete lateral</t>
  </si>
  <si>
    <t>Assoalho esquerdo</t>
  </si>
  <si>
    <t>Assoalho direito</t>
  </si>
  <si>
    <t>Flange de fixação da coroa</t>
  </si>
  <si>
    <t>Sapata do freio traseiro</t>
  </si>
  <si>
    <t>Sapata do freio dianteiro</t>
  </si>
  <si>
    <t>Para-lama traseiro, de plástico</t>
  </si>
  <si>
    <t>Para-lama dianteiro, de plástico</t>
  </si>
  <si>
    <t>Manete do freio dianteiro</t>
  </si>
  <si>
    <t>Manete da embreagem do guidão</t>
  </si>
  <si>
    <t>Coroa de transmissão</t>
  </si>
  <si>
    <t>Carenagem frontal de plástico</t>
  </si>
  <si>
    <t>Carenagem do radiador de plástico</t>
  </si>
  <si>
    <t>Carenagem do guidão de plástico</t>
  </si>
  <si>
    <t>Bagageiro traseiro</t>
  </si>
  <si>
    <t>Bagageiro dianteiro (quadriciclo)</t>
  </si>
  <si>
    <t>Vela de ignição</t>
  </si>
  <si>
    <t>Pedal do freio traseiro</t>
  </si>
  <si>
    <t>Pedal do câmbio</t>
  </si>
  <si>
    <t>Pedal de partida</t>
  </si>
  <si>
    <t>Tampa lateral esquerda do motor em alumínio injetado</t>
  </si>
  <si>
    <t>Tampa lateral direita do motor em alumínio injetado</t>
  </si>
  <si>
    <t>Estribo (peça única sem capa de borracha)</t>
  </si>
  <si>
    <t>Eixo do pedal de partida</t>
  </si>
  <si>
    <t>Eixo do garfo traseiro</t>
  </si>
  <si>
    <t>Segmento do eixo trambulador (excêntrico)</t>
  </si>
  <si>
    <t>Eixo do garfo seletor de marchas</t>
  </si>
  <si>
    <r>
      <t>Pastilha de freio (par)</t>
    </r>
    <r>
      <rPr>
        <b/>
        <sz val="11"/>
        <color rgb="FF000000"/>
        <rFont val="Calibri"/>
        <family val="2"/>
      </rPr>
      <t xml:space="preserve"> (pontuação total das 2 peças)</t>
    </r>
  </si>
  <si>
    <t>Came de acionamento do freio (movimento da sapata)</t>
  </si>
  <si>
    <r>
      <t xml:space="preserve">Placas de chassis (máximo 10 peças diferentes) </t>
    </r>
    <r>
      <rPr>
        <b/>
        <sz val="11"/>
        <color rgb="FF000000"/>
        <rFont val="Calibri"/>
        <family val="2"/>
      </rPr>
      <t>(pontuação total das 10 peças)</t>
    </r>
  </si>
  <si>
    <r>
      <t xml:space="preserve">Tubos metálicos de respiro (máximo 10 peças diferentes) </t>
    </r>
    <r>
      <rPr>
        <b/>
        <sz val="11"/>
        <color rgb="FF000000"/>
        <rFont val="Calibri"/>
        <family val="2"/>
      </rPr>
      <t>(pontuação total das 10 peças)</t>
    </r>
  </si>
  <si>
    <r>
      <t xml:space="preserve">Conjunto de interruptores de freio </t>
    </r>
    <r>
      <rPr>
        <b/>
        <sz val="11"/>
        <color rgb="FF000000"/>
        <rFont val="Calibri"/>
        <family val="2"/>
      </rPr>
      <t>dianteiro e traseiro</t>
    </r>
  </si>
  <si>
    <t>Tanque reserva do radiador, de plástico</t>
  </si>
  <si>
    <t>Filtro de óleo</t>
  </si>
  <si>
    <t>Protetor de perna, de plástico</t>
  </si>
  <si>
    <r>
      <t>Cinto de segurança e fecho do cinto de segurança, para triciclos e quadriciclos</t>
    </r>
    <r>
      <rPr>
        <b/>
        <sz val="11"/>
        <color rgb="FF000000"/>
        <rFont val="Calibri"/>
        <family val="2"/>
      </rPr>
      <t xml:space="preserve"> (pontuação total das duas peças)</t>
    </r>
  </si>
  <si>
    <t>Garfo seletor de marchas</t>
  </si>
  <si>
    <t>Tampa da carenagem do guidão</t>
  </si>
  <si>
    <t>Para-lama traseiro, de aço</t>
  </si>
  <si>
    <t>Para-lama dianteiro, de aço</t>
  </si>
  <si>
    <t>Guidão</t>
  </si>
  <si>
    <t>Braço do freio dianteiro ou traseiro</t>
  </si>
  <si>
    <t>Alça lateral esquerda de plástico</t>
  </si>
  <si>
    <t>Alça lateral esquerda de alumínio</t>
  </si>
  <si>
    <t>Alça lateral direita de plástico</t>
  </si>
  <si>
    <t>Alça lateral direita de alumínio</t>
  </si>
  <si>
    <t>Tampa do cabeçote do cilindro do motor</t>
  </si>
  <si>
    <t>Tomada de ar esquerda</t>
  </si>
  <si>
    <t>Tomada de ar direita</t>
  </si>
  <si>
    <t>Tampa traseira esquerda</t>
  </si>
  <si>
    <t>Tampa traseira direita</t>
  </si>
  <si>
    <t>Tampa lateral traseira esquerda</t>
  </si>
  <si>
    <t>Tampa lateral traseira direita</t>
  </si>
  <si>
    <t>Tampa lateral esquerda central</t>
  </si>
  <si>
    <t>Tampa lateral direita central</t>
  </si>
  <si>
    <t>Tampa inferior frontal</t>
  </si>
  <si>
    <t>Tampa do filtro de ar</t>
  </si>
  <si>
    <t>Tampa da rabeta</t>
  </si>
  <si>
    <t>Rotor do filtro óleo</t>
  </si>
  <si>
    <t>Alça lateral esquerda de metal comum</t>
  </si>
  <si>
    <t>Alça lateral direita de metal comum</t>
  </si>
  <si>
    <t>Alça traseira de metal comum</t>
  </si>
  <si>
    <t>Alavanca da embreagem do motor</t>
  </si>
  <si>
    <t>Para-brisa</t>
  </si>
  <si>
    <t>Alavanca do segmento do eixo trambulador</t>
  </si>
  <si>
    <t>Protetor da ponteira de escape ou protetor do coletor de escape</t>
  </si>
  <si>
    <r>
      <t>Fixador de metal (coroa, pinhão, carenagem, guidão e para-lama) (máximo 5 peças diferentes)</t>
    </r>
    <r>
      <rPr>
        <b/>
        <sz val="11"/>
        <color rgb="FF000000"/>
        <rFont val="Calibri"/>
        <family val="2"/>
      </rPr>
      <t xml:space="preserve"> (pontuação total das 5 peças)</t>
    </r>
  </si>
  <si>
    <t>Gaiola do rolamento</t>
  </si>
  <si>
    <t>Caixa de engrenagens do velocímetro</t>
  </si>
  <si>
    <t>Guia da corrente do comando de válvulas</t>
  </si>
  <si>
    <t>Esferas da coluna de direção (jogo) (pontuação total do jogo)</t>
  </si>
  <si>
    <t>Registro do tanque de combustível</t>
  </si>
  <si>
    <t>Sensor de oxigênio</t>
  </si>
  <si>
    <t>Sensor de pressão</t>
  </si>
  <si>
    <t>Sensor de temperatura</t>
  </si>
  <si>
    <t>Interruptor de embreagem</t>
  </si>
  <si>
    <t>Tampa Central do Chassi, de Plástico</t>
  </si>
  <si>
    <t>Alavanca de freio de mão, para triciclos e quadriciclos</t>
  </si>
  <si>
    <t>Cubo do rotor para gerador (alternador)</t>
  </si>
  <si>
    <r>
      <t xml:space="preserve">Películas decorativas autoadesivas de plástico, impressas </t>
    </r>
    <r>
      <rPr>
        <b/>
        <sz val="11"/>
        <color rgb="FF000000"/>
        <rFont val="Calibri"/>
        <family val="2"/>
      </rPr>
      <t>(pontuação total das 04 peças)</t>
    </r>
  </si>
  <si>
    <t>Extintor de incêndio, para triciclos e quadriciclos</t>
  </si>
  <si>
    <t>Macaco hidráulico, para triciclos e quadriciclos</t>
  </si>
  <si>
    <t>Caixa porta-ferramenta de metal comum, pintada, para triciclos e quadriciclos</t>
  </si>
  <si>
    <t>Filtro de combustível</t>
  </si>
  <si>
    <t>Termostato do radiador</t>
  </si>
  <si>
    <t>Eixo de roda dianteira</t>
  </si>
  <si>
    <t>Eixo de roda traseira</t>
  </si>
  <si>
    <r>
      <t xml:space="preserve">Insertos Metálicos (máximo 10 peças diferentes) </t>
    </r>
    <r>
      <rPr>
        <b/>
        <sz val="11"/>
        <color rgb="FF000000"/>
        <rFont val="Calibri"/>
        <family val="2"/>
      </rPr>
      <t>(pontuação total das 10 peças)</t>
    </r>
  </si>
  <si>
    <r>
      <t xml:space="preserve">Pinos metálicos (máximo 10 peças diferentes) </t>
    </r>
    <r>
      <rPr>
        <b/>
        <sz val="11"/>
        <color rgb="FF000000"/>
        <rFont val="Calibri"/>
        <family val="2"/>
      </rPr>
      <t>(pontuação total das 10 peças)</t>
    </r>
  </si>
  <si>
    <t>Capa protetora da corrente de transmissão, de aço</t>
  </si>
  <si>
    <t>Caixa da bateria, de aço (gabinete)</t>
  </si>
  <si>
    <t>Sensor do cavalete lateral (interruptor)</t>
  </si>
  <si>
    <t>Junta metálica do escapamento</t>
  </si>
  <si>
    <t>Capa protetora da corrente de transmissão, de plástico</t>
  </si>
  <si>
    <t>Caixa da bateria, de plástico (gabinete)</t>
  </si>
  <si>
    <t>Trava do porta-volume</t>
  </si>
  <si>
    <t>Trava do guidão</t>
  </si>
  <si>
    <t>Trava do capacete</t>
  </si>
  <si>
    <t>Trava do assento do piloto ou do passageiro</t>
  </si>
  <si>
    <t>Placa protetora do motor</t>
  </si>
  <si>
    <t>Elemento filtrante do filtro de ar</t>
  </si>
  <si>
    <t>Peso balanceador do guidão (conjunto)</t>
  </si>
  <si>
    <t>Esticador da corrente de transmissão ou da correia de transmissão (tensor)</t>
  </si>
  <si>
    <t>Bandeja de drenagem de combustível</t>
  </si>
  <si>
    <r>
      <t xml:space="preserve">Cintas de fixação (máximo 5 peças diferentes) </t>
    </r>
    <r>
      <rPr>
        <b/>
        <sz val="11"/>
        <color rgb="FF000000"/>
        <rFont val="Calibri"/>
        <family val="2"/>
      </rPr>
      <t>(pontuação total das 5 peças)</t>
    </r>
  </si>
  <si>
    <t>Correia de transmissão da roda</t>
  </si>
  <si>
    <r>
      <t xml:space="preserve">Borracha do pedal (freio, câmbio, descanso, partida, apoio) </t>
    </r>
    <r>
      <rPr>
        <b/>
        <sz val="11"/>
        <color rgb="FF000000"/>
        <rFont val="Calibri"/>
        <family val="2"/>
      </rPr>
      <t>(pontuação total das 5 peças)</t>
    </r>
  </si>
  <si>
    <t>Guia da corrente</t>
  </si>
  <si>
    <t>Duto de ar de refrigeração do motor</t>
  </si>
  <si>
    <t>Junção da haste do pedal do cambio de metal</t>
  </si>
  <si>
    <t>Barra de tensão do freio tambor traseiro</t>
  </si>
  <si>
    <t>Interruptor da luz do ponto neutro</t>
  </si>
  <si>
    <t>Terminal da vela de ignição (terminal supressivo)</t>
  </si>
  <si>
    <t>Medidor de óleo</t>
  </si>
  <si>
    <t>Refletor dianteiro, traseiro ou lateral</t>
  </si>
  <si>
    <t>Lanterna da placa de licença</t>
  </si>
  <si>
    <t>Placa de circuito impresso montada</t>
  </si>
  <si>
    <r>
      <t>Batente do pedal (apoio, partida e freio)</t>
    </r>
    <r>
      <rPr>
        <b/>
        <sz val="11"/>
        <color rgb="FF000000"/>
        <rFont val="Calibri"/>
        <family val="2"/>
      </rPr>
      <t xml:space="preserve"> (pontuação total das 3 peças)</t>
    </r>
  </si>
  <si>
    <t>Corpo da bomba de óleo de alumínio</t>
  </si>
  <si>
    <t>Carcaça do acelerador de alumínio (conjunto)</t>
  </si>
  <si>
    <t>Dissipador de calor de alumínio</t>
  </si>
  <si>
    <t>Raio dianteiro (jogo) (pontuação total do jogo)</t>
  </si>
  <si>
    <t>Raio traseiro (jogo) (pontuação total do jogo)</t>
  </si>
  <si>
    <t>Manopla esquerda</t>
  </si>
  <si>
    <t>Manopla direita</t>
  </si>
  <si>
    <t>Alavanca de registro de combustível</t>
  </si>
  <si>
    <t>Válvula para pneumático sem câmara</t>
  </si>
  <si>
    <t>Braço acionador do pedal do freio</t>
  </si>
  <si>
    <t>Indicador de desgaste do freio</t>
  </si>
  <si>
    <t>Pára-barro, de borracha</t>
  </si>
  <si>
    <t>Engrenagem de transmissão do comando de válvulas do motor, com descompressor</t>
  </si>
  <si>
    <t>Niple dianteiro (jogo) (pontuação total do jogo)</t>
  </si>
  <si>
    <t>Niple traseiro (jogo) (pontuação total do jogo)</t>
  </si>
  <si>
    <r>
      <t>Guias metálicos, máximo três peças diferentes</t>
    </r>
    <r>
      <rPr>
        <b/>
        <sz val="11"/>
        <color rgb="FF000000"/>
        <rFont val="Calibri"/>
        <family val="2"/>
      </rPr>
      <t xml:space="preserve"> (pontuação total das 3 peças)</t>
    </r>
  </si>
  <si>
    <t>Capa protetora da correia de transmissão, de aço</t>
  </si>
  <si>
    <t>Capa protetora da correia de transmissão, de plástico</t>
  </si>
  <si>
    <t>Tubo de óleo</t>
  </si>
  <si>
    <t>Selante para pneumáticos de borracha para ciclomotores, motonetas, motocicletas, triciclos e quadriciclos</t>
  </si>
  <si>
    <t>Conjunto de embreagens de polias móveis</t>
  </si>
  <si>
    <t>corrente da bomba de óleo</t>
  </si>
  <si>
    <t>suporte do farol</t>
  </si>
  <si>
    <t>suporte do pivot (cada peça instalada)</t>
  </si>
  <si>
    <t>suporte do assento ("seat rail") (cada peça instalada)</t>
  </si>
  <si>
    <t>tampa do visor frontal</t>
  </si>
  <si>
    <t>tampa dianteira (cada peça instalada)</t>
  </si>
  <si>
    <t>carenagem dianteira (cada peça instalada)</t>
  </si>
  <si>
    <t>cubo do rotor para gerador (alternador)</t>
  </si>
  <si>
    <t>carcaça do filtro de ar (cada peça instalada)</t>
  </si>
  <si>
    <t>tampa do instrumento</t>
  </si>
  <si>
    <t>tampa do farol (cada peça instalada)</t>
  </si>
  <si>
    <t>carenagem lateral inferior (cada peça instalada)</t>
  </si>
  <si>
    <t>carenagem lateral direita (cada peça instalada)</t>
  </si>
  <si>
    <t>carenagem lateral esquerda (cada peça instalada)</t>
  </si>
  <si>
    <t>tampa do para-lama (cada peça instalada)</t>
  </si>
  <si>
    <t>tampa de ajuste do tempo do motor</t>
  </si>
  <si>
    <t>tampa de verificação do tempo do motor</t>
  </si>
  <si>
    <t>suporte do cavalete (cada peça instalada)</t>
  </si>
  <si>
    <t>suporte da buzina</t>
  </si>
  <si>
    <t>suporte do guidão (cada peça instalada)</t>
  </si>
  <si>
    <t>suporte do radiador (cada peça instalada)</t>
  </si>
  <si>
    <t>caixa interna (ECU, ferramentas, capacete, outros) (cada peça instalada)</t>
  </si>
  <si>
    <t>tampa interna do chassi de plástico (cada peça instalada)</t>
  </si>
  <si>
    <t>tampa inferior da rabeta (cada peça instalada)</t>
  </si>
  <si>
    <t>ponteira do escapamento</t>
  </si>
  <si>
    <t>suporte do motor (cada peça instalada)</t>
  </si>
  <si>
    <t>tampa da coluna de direção</t>
  </si>
  <si>
    <t>tampa do duto de indução de ar (cada peça instalada)</t>
  </si>
  <si>
    <t>barra de tensão do garfo traseiro</t>
  </si>
  <si>
    <t>capa da mesa inferior de direção</t>
  </si>
  <si>
    <t>eixo do cavalete central</t>
  </si>
  <si>
    <t>emblema de plástico</t>
  </si>
  <si>
    <t>tampa de abastecimento do motor</t>
  </si>
  <si>
    <t>Emblema metálico</t>
  </si>
  <si>
    <t>Relatório de Importação - RI</t>
  </si>
  <si>
    <t>0002 | MOTOCICLETA ACIMA DE 100 ATÉ 450 CM3</t>
  </si>
  <si>
    <t>Insumos Controlados por PPB</t>
  </si>
  <si>
    <t>Unidade de Medida</t>
  </si>
  <si>
    <t>Modelo 
(Aplicável ao Pólo de Duas Rodas)</t>
  </si>
  <si>
    <t>Nº DI</t>
  </si>
  <si>
    <t>DATA DI</t>
  </si>
  <si>
    <t>XXXX</t>
  </si>
  <si>
    <t>UNID</t>
  </si>
  <si>
    <t>010</t>
  </si>
  <si>
    <t>Cód. Tipo</t>
  </si>
  <si>
    <t>Produto/cilindrada</t>
  </si>
  <si>
    <t>2. motonetas e motocicletas acima de 100 cm³ até 450 cm³</t>
  </si>
  <si>
    <t>0007</t>
  </si>
  <si>
    <t>Modelo D</t>
  </si>
  <si>
    <t>Modelo E</t>
  </si>
  <si>
    <t>Modelo F</t>
  </si>
  <si>
    <t>Modelo G</t>
  </si>
  <si>
    <t>Modelo H</t>
  </si>
  <si>
    <t>Modelo J</t>
  </si>
  <si>
    <t>Modelo L</t>
  </si>
  <si>
    <t>Modelo M</t>
  </si>
  <si>
    <t>Modelo N</t>
  </si>
  <si>
    <t>Modelo O</t>
  </si>
  <si>
    <t>Modelo P</t>
  </si>
  <si>
    <t>Modelo Q</t>
  </si>
  <si>
    <t>Modelo R</t>
  </si>
  <si>
    <t>Fornecedor (Razão Social)</t>
  </si>
  <si>
    <t>Quantidade</t>
  </si>
  <si>
    <t>Descrição do Anexo I</t>
  </si>
  <si>
    <t>Descrição da Lista de Insumos Padrão Suframa - LIPS</t>
  </si>
  <si>
    <t>Média Ponderada:</t>
  </si>
  <si>
    <t>Produção x Peças</t>
  </si>
  <si>
    <t>Nº Peças Declaradas</t>
  </si>
  <si>
    <t>Produção</t>
  </si>
  <si>
    <t>Base legal (PPB)</t>
  </si>
  <si>
    <t>RELATÓRIO DE PARTES E PEÇAS PLÁSTICAS</t>
  </si>
  <si>
    <t>Art. 3º da Portaria Interministerial SEPEC/ME/SEXEC/MCTI nº 43, de 29 de junho de 2020</t>
  </si>
  <si>
    <t>005</t>
  </si>
  <si>
    <t>MODELO A</t>
  </si>
  <si>
    <t>MODELO B</t>
  </si>
  <si>
    <t>MODELO C</t>
  </si>
  <si>
    <t>MODELO D</t>
  </si>
  <si>
    <t>MODELO E</t>
  </si>
  <si>
    <t>MODELO F</t>
  </si>
  <si>
    <t>MODELO G</t>
  </si>
  <si>
    <t>MODELO H</t>
  </si>
  <si>
    <t>MODELO I</t>
  </si>
  <si>
    <t>MODELO J</t>
  </si>
  <si>
    <t>MODELO K</t>
  </si>
  <si>
    <t>MOTONETA 1</t>
  </si>
  <si>
    <t>MOTONETA 2</t>
  </si>
  <si>
    <t>MOTONETA 3</t>
  </si>
  <si>
    <t>MOTONETA 4</t>
  </si>
  <si>
    <t>MOTONETA 5</t>
  </si>
  <si>
    <t>MOTONETA 6</t>
  </si>
  <si>
    <t>MOTONETA 7</t>
  </si>
  <si>
    <t>MOTONETA 8</t>
  </si>
  <si>
    <t>20010078 | MOTOS DA AMAZÔNIA LTDA</t>
  </si>
  <si>
    <t>1) PARA-LAMA DIANTEIRO</t>
  </si>
  <si>
    <t>2) CARENAGEM FRONTAL</t>
  </si>
  <si>
    <t>3) PARA-LAMA TRASEIRO</t>
  </si>
  <si>
    <t>4) TAMPA LATERAL DIREITA</t>
  </si>
  <si>
    <t>5) TAMPA LATERAL ESQUERDA</t>
  </si>
  <si>
    <t>6) TOMADA DE AR DIREITA</t>
  </si>
  <si>
    <t>7) TOMADA DE AR ESQUERDA</t>
  </si>
  <si>
    <t>8) TAMPA LATERAL TRASEIRA DIREITA</t>
  </si>
  <si>
    <t>9) TAMPA LATERAL TRASEIRA ESQUERDA</t>
  </si>
  <si>
    <t>10) CARCAÇA DO FILTRO DE AR</t>
  </si>
  <si>
    <t>11) TAMPA DO FILTRO DE AR</t>
  </si>
  <si>
    <t>INDÚSTRIA DE PLÁSTICOS</t>
  </si>
  <si>
    <t>AMAZONPLAST</t>
  </si>
  <si>
    <t xml:space="preserve">CARENAGEM FRONTAL, DE PLASTICO, SEM PINTURA.	</t>
  </si>
  <si>
    <t xml:space="preserve">TAMPA LATERAL TRASEIRA DIREITA.	</t>
  </si>
  <si>
    <t>1828</t>
  </si>
  <si>
    <t xml:space="preserve">TAMPA LATERAL TRASEIRA ESQUERDA.	</t>
  </si>
  <si>
    <t>1827</t>
  </si>
  <si>
    <t xml:space="preserve">TOMADA DE AR ESQUERDA.	</t>
  </si>
  <si>
    <t>1823</t>
  </si>
  <si>
    <t xml:space="preserve">TOMADA DE AR DIREITA.	</t>
  </si>
  <si>
    <t>1824</t>
  </si>
  <si>
    <t xml:space="preserve">CARCACA DO FILTRO DE AR, DE PLASTICO.	</t>
  </si>
  <si>
    <t>0012</t>
  </si>
  <si>
    <t xml:space="preserve">TAMPA DO FILTRO DE AR.	</t>
  </si>
  <si>
    <t>0019</t>
  </si>
  <si>
    <t xml:space="preserve">PARA-LAMA DIANTEIRO, DE PLASTICO, SEM PINTURA.		</t>
  </si>
  <si>
    <t>1265</t>
  </si>
  <si>
    <t xml:space="preserve">PARA-LAMA TRASEIRO, DE PLASTICO.	</t>
  </si>
  <si>
    <t>1190</t>
  </si>
  <si>
    <t xml:space="preserve">TAMPA LATERAL ESQUERDA CENTRAL.	</t>
  </si>
  <si>
    <t>1829</t>
  </si>
  <si>
    <t xml:space="preserve">TAMPA LATERAL DIREITA CENTRAL.	</t>
  </si>
  <si>
    <t>1830</t>
  </si>
  <si>
    <t>0209</t>
  </si>
  <si>
    <t>15) CAPA PROTETORA DA CORRENTE DE TRANSMISSÃO</t>
  </si>
  <si>
    <t>16) CAIXA DE PORTA FERRAMENTAS</t>
  </si>
  <si>
    <t xml:space="preserve">CAPA DA CORRENTE DE TRANSMISSAO, DE PLASTICO.	</t>
  </si>
  <si>
    <t>1038</t>
  </si>
  <si>
    <t xml:space="preserve">CAIXA PORTA-FERRAMENTAS, DE PLASTICO.	</t>
  </si>
  <si>
    <t>3171</t>
  </si>
  <si>
    <t>Art. 4º da Portaria Interministerial SEPEC/ME/SEXEC/MCTI nº 43, de 29 de junho de 2020</t>
  </si>
  <si>
    <t>Descrição do Anexo II</t>
  </si>
  <si>
    <t>PRÓPRIA</t>
  </si>
  <si>
    <t>RELATÓRIO DE PARTES E PEÇAS METÁLICAS</t>
  </si>
  <si>
    <t>1) CAVALETE LATERAL</t>
  </si>
  <si>
    <t>2) CAVALETE CENTRAL</t>
  </si>
  <si>
    <t>3) SUPORTE DO FAROL</t>
  </si>
  <si>
    <t>4) SUPORTE DO MOTOR</t>
  </si>
  <si>
    <t>5) TAMPA DO TANQUE DE COMBUSTÍVEL</t>
  </si>
  <si>
    <t>6) SUPORTE DO AMORTECEDOR</t>
  </si>
  <si>
    <t>7) SUPORTE DO ESTRIBO TRASEIRO/DIANTEIRO</t>
  </si>
  <si>
    <t>8) CAPA METÁLICA DO ESCAPAMENTO</t>
  </si>
  <si>
    <t>9) TANQUE DE COMBUSTÍVEL</t>
  </si>
  <si>
    <t>10 ) GARFO TRASEIRO</t>
  </si>
  <si>
    <t>11) CAPA PROTETORA DO MOTOR</t>
  </si>
  <si>
    <t>12) PEDAL DO FREIO</t>
  </si>
  <si>
    <t>13) PEDAL DE CÂMBIO</t>
  </si>
  <si>
    <t>14) ESTICADOR DA CORRENTE</t>
  </si>
  <si>
    <t>15) PEDAL DE APOIO - DIREITO/ESQUERDO</t>
  </si>
  <si>
    <t>16) SUPORTE DE METAL DA PLACA DE LICENCIAMENTO</t>
  </si>
  <si>
    <t>17) GUIDÃO</t>
  </si>
  <si>
    <t>18) ESTRIBO</t>
  </si>
  <si>
    <t>19) MANETE DE FREIO</t>
  </si>
  <si>
    <t>20) MANETE DE EMBREAGEM</t>
  </si>
  <si>
    <t>21) SUPORTE DO PARA-LAMA</t>
  </si>
  <si>
    <t>22) CARCAÇA DIREITA</t>
  </si>
  <si>
    <t xml:space="preserve">CAVALETE LATERAL, DE ACO, SEM PINTURA.	</t>
  </si>
  <si>
    <t>1127</t>
  </si>
  <si>
    <t xml:space="preserve">CAVALETE CENTRAL, DE ACO.	</t>
  </si>
  <si>
    <t>1057</t>
  </si>
  <si>
    <t xml:space="preserve">SUPORTE DO FAROL, DE ACO, SEM PINTURA.	</t>
  </si>
  <si>
    <t>0483</t>
  </si>
  <si>
    <t xml:space="preserve">FIXADOR DO SUPORTE DO MOTOR ,DE ACO.	</t>
  </si>
  <si>
    <t>2711</t>
  </si>
  <si>
    <t xml:space="preserve">TAMPA DO TANQUE DE COMBUSTIVEL, DE ALUMINIO.	</t>
  </si>
  <si>
    <t>3060</t>
  </si>
  <si>
    <t xml:space="preserve">SUPORTE DO AMORTECEDOR TRASEIRO, DE METAL COMUM.	</t>
  </si>
  <si>
    <t>1835</t>
  </si>
  <si>
    <t xml:space="preserve">SUPORTE DO ESTRIBO, DE ACO.	</t>
  </si>
  <si>
    <t>0497</t>
  </si>
  <si>
    <t xml:space="preserve">TAMPA DO ESCAPAMENTO, DE ACO.	</t>
  </si>
  <si>
    <t>0863</t>
  </si>
  <si>
    <t xml:space="preserve">TANQUE DE COMBUSTIVEL, SEM REGISTRO DE COMBUSTIVEL, SEM MEDIDOR DE COMBUSTIVEL (BOIA), SEM TAMPA E SEM PINTURA.	</t>
  </si>
  <si>
    <t>0999</t>
  </si>
  <si>
    <t xml:space="preserve">TUBO DO GARFO TRASEIRO, DE ACO, SEM PINTURA.	</t>
  </si>
  <si>
    <t>0948</t>
  </si>
  <si>
    <t>CAPA PROTETORA DO MOTOR</t>
  </si>
  <si>
    <t>PEDAL DO FREIO</t>
  </si>
  <si>
    <t>ESTICADOR DA CORRENTE</t>
  </si>
  <si>
    <t>SUPORTE DE METAL DA PLACA DE LICENCIAMENTO</t>
  </si>
  <si>
    <t>ESTRIBO</t>
  </si>
  <si>
    <t>MANETE DE EMBREAGEM</t>
  </si>
  <si>
    <t>GUIDAO</t>
  </si>
  <si>
    <t>PEDAL DE CAMBIO</t>
  </si>
  <si>
    <t>0900</t>
  </si>
  <si>
    <t>1194</t>
  </si>
  <si>
    <t>1193</t>
  </si>
  <si>
    <t>1818</t>
  </si>
  <si>
    <t>1813</t>
  </si>
  <si>
    <t>PEDAL DE APOIO - DIREITO</t>
  </si>
  <si>
    <t>1816</t>
  </si>
  <si>
    <t>3646</t>
  </si>
  <si>
    <t>1435</t>
  </si>
  <si>
    <t>1589</t>
  </si>
  <si>
    <t xml:space="preserve">MANETE DO FREIO, SEM PINTURA.	</t>
  </si>
  <si>
    <t>1590</t>
  </si>
  <si>
    <t xml:space="preserve">SUPORTE DO PARA-LAMA TRASEIRO, DE ACO.	</t>
  </si>
  <si>
    <t>1899</t>
  </si>
  <si>
    <t xml:space="preserve">CARCACA DIREITA, SEM ROLAMENTOS NEM RETENTORES, DO SEMI-CARTER.	</t>
  </si>
  <si>
    <t>0015</t>
  </si>
  <si>
    <t>INDÚSTRIA DE METAIS</t>
  </si>
  <si>
    <t>AMAZONMETAL</t>
  </si>
  <si>
    <t>Informar a(s) Operação(ões) Parcial(is)</t>
  </si>
  <si>
    <t>Importado</t>
  </si>
  <si>
    <t>Observação</t>
  </si>
  <si>
    <t>Divisor</t>
  </si>
  <si>
    <r>
      <t xml:space="preserve">Suporte do pedal de apoio tubular de aço </t>
    </r>
    <r>
      <rPr>
        <b/>
        <sz val="11"/>
        <color rgb="FF000000"/>
        <rFont val="Calibri"/>
        <family val="2"/>
      </rPr>
      <t>(par)</t>
    </r>
  </si>
  <si>
    <r>
      <t xml:space="preserve">Jogo de juntas de vedação mecânica (total de </t>
    </r>
    <r>
      <rPr>
        <b/>
        <sz val="11"/>
        <color rgb="FF000000"/>
        <rFont val="Calibri"/>
        <family val="2"/>
      </rPr>
      <t>3 juntas</t>
    </r>
    <r>
      <rPr>
        <sz val="11"/>
        <color rgb="FF000000"/>
        <rFont val="Calibri"/>
        <family val="2"/>
        <charset val="1"/>
      </rPr>
      <t xml:space="preserve"> utilizadas no conjunto motor, exceto as borracha do tipo retentor ou "o-ring")</t>
    </r>
  </si>
  <si>
    <r>
      <t xml:space="preserve">Pista de esferas </t>
    </r>
    <r>
      <rPr>
        <b/>
        <sz val="11"/>
        <color rgb="FF000000"/>
        <rFont val="Calibri"/>
        <family val="2"/>
      </rPr>
      <t>(par)</t>
    </r>
  </si>
  <si>
    <t>12.1</t>
  </si>
  <si>
    <t>12.2</t>
  </si>
  <si>
    <t>Cabos de acelerador (Item 12.1 com redação dada pela Portaria Suframa nº 1.742, de 26.12.2024)</t>
  </si>
  <si>
    <t>Cabos de freio (Item 12.2 com redação dada pela Portaria Suframa nº 1.742, de 26.12.2024)</t>
  </si>
  <si>
    <t>Cabos de embreagem (Item 12.3 com redação dada pela Portaria Suframa nº 1.742, de 26.12.2024)</t>
  </si>
  <si>
    <t>Cabos de velocímetro (Item 12.4 com redação dada pela Portaria Suframa nº 1.742, de 26.12.2024)</t>
  </si>
  <si>
    <t>Cabos de trava (Item 12.5 com redação dada pela Portaria Suframa nº 1.742, de 26.12.2024)</t>
  </si>
  <si>
    <t>Cabos de controle (conjunto composto por embreagem, freio, acelerador, painel de instrumentos)</t>
  </si>
  <si>
    <t>Suporte da placa de licenciamento (Item acrescido pela Portaria Suframa nº 1.814, de 19.02.2025)</t>
  </si>
  <si>
    <t>12.3</t>
  </si>
  <si>
    <t>12.4</t>
  </si>
  <si>
    <t>12.5</t>
  </si>
  <si>
    <t>1128</t>
  </si>
  <si>
    <t>CAVALETE LATERAL, DE ACO, PINTADO</t>
  </si>
  <si>
    <t>(1) Tratamento Térmico; (2) Pintura.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</si>
</sst>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sz val="10"/>
      <color theme="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10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indexed="81"/>
      <name val="Arial"/>
      <family val="2"/>
    </font>
    <font>
      <sz val="12"/>
      <color rgb="FF000000"/>
      <name val="Calibri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color rgb="FF0070C0"/>
      <name val="Arial"/>
      <family val="2"/>
    </font>
    <font>
      <sz val="10"/>
      <color rgb="FF0070C0"/>
      <name val="Cabo"/>
    </font>
    <font>
      <sz val="12"/>
      <color rgb="FF0070C0"/>
      <name val="Arial"/>
      <family val="2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  <charset val="1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  <charset val="1"/>
    </font>
    <font>
      <sz val="10"/>
      <color rgb="FF0070C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67450"/>
        <bgColor rgb="FF008080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63">
    <xf numFmtId="0" fontId="0" fillId="0" borderId="0" xfId="0"/>
    <xf numFmtId="0" fontId="3" fillId="0" borderId="0" xfId="2"/>
    <xf numFmtId="0" fontId="4" fillId="0" borderId="2" xfId="2" applyFont="1" applyBorder="1"/>
    <xf numFmtId="0" fontId="6" fillId="0" borderId="0" xfId="2" applyFont="1" applyAlignment="1">
      <alignment horizontal="center"/>
    </xf>
    <xf numFmtId="0" fontId="6" fillId="2" borderId="1" xfId="2" applyFont="1" applyFill="1" applyBorder="1" applyAlignment="1">
      <alignment horizontal="center"/>
    </xf>
    <xf numFmtId="0" fontId="3" fillId="0" borderId="0" xfId="2" applyAlignment="1">
      <alignment horizontal="center"/>
    </xf>
    <xf numFmtId="3" fontId="3" fillId="2" borderId="1" xfId="2" applyNumberFormat="1" applyFill="1" applyBorder="1" applyAlignment="1">
      <alignment horizontal="center"/>
    </xf>
    <xf numFmtId="3" fontId="6" fillId="2" borderId="1" xfId="2" applyNumberFormat="1" applyFont="1" applyFill="1" applyBorder="1" applyAlignment="1">
      <alignment horizontal="center"/>
    </xf>
    <xf numFmtId="0" fontId="6" fillId="2" borderId="8" xfId="2" applyFont="1" applyFill="1" applyBorder="1"/>
    <xf numFmtId="0" fontId="6" fillId="2" borderId="9" xfId="2" applyFont="1" applyFill="1" applyBorder="1"/>
    <xf numFmtId="0" fontId="6" fillId="2" borderId="1" xfId="2" applyFont="1" applyFill="1" applyBorder="1"/>
    <xf numFmtId="0" fontId="3" fillId="0" borderId="1" xfId="2" applyBorder="1" applyAlignment="1">
      <alignment horizontal="center"/>
    </xf>
    <xf numFmtId="2" fontId="3" fillId="0" borderId="1" xfId="2" applyNumberFormat="1" applyBorder="1" applyAlignment="1">
      <alignment horizontal="center"/>
    </xf>
    <xf numFmtId="3" fontId="3" fillId="0" borderId="1" xfId="2" applyNumberFormat="1" applyBorder="1" applyAlignment="1">
      <alignment horizontal="center"/>
    </xf>
    <xf numFmtId="0" fontId="7" fillId="0" borderId="1" xfId="2" applyFont="1" applyBorder="1"/>
    <xf numFmtId="0" fontId="1" fillId="0" borderId="1" xfId="0" applyFont="1" applyBorder="1"/>
    <xf numFmtId="0" fontId="7" fillId="0" borderId="0" xfId="2" applyFont="1"/>
    <xf numFmtId="0" fontId="4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1" fillId="0" borderId="16" xfId="0" applyFont="1" applyBorder="1"/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/>
    </xf>
    <xf numFmtId="3" fontId="18" fillId="7" borderId="1" xfId="0" applyNumberFormat="1" applyFont="1" applyFill="1" applyBorder="1" applyAlignment="1">
      <alignment horizontal="center" vertical="center"/>
    </xf>
    <xf numFmtId="9" fontId="18" fillId="7" borderId="1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2" fontId="18" fillId="7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1" xfId="2" applyFont="1" applyBorder="1" applyAlignment="1">
      <alignment horizontal="center"/>
    </xf>
    <xf numFmtId="0" fontId="6" fillId="0" borderId="1" xfId="2" applyFont="1" applyBorder="1"/>
    <xf numFmtId="0" fontId="3" fillId="0" borderId="1" xfId="2" applyBorder="1"/>
    <xf numFmtId="0" fontId="25" fillId="0" borderId="17" xfId="0" applyFont="1" applyBorder="1"/>
    <xf numFmtId="0" fontId="0" fillId="0" borderId="20" xfId="0" applyBorder="1" applyAlignment="1">
      <alignment vertical="center"/>
    </xf>
    <xf numFmtId="0" fontId="11" fillId="2" borderId="17" xfId="0" applyFont="1" applyFill="1" applyBorder="1"/>
    <xf numFmtId="0" fontId="16" fillId="2" borderId="21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3" fontId="16" fillId="2" borderId="20" xfId="0" applyNumberFormat="1" applyFont="1" applyFill="1" applyBorder="1" applyAlignment="1">
      <alignment horizontal="center"/>
    </xf>
    <xf numFmtId="0" fontId="16" fillId="2" borderId="20" xfId="0" applyFont="1" applyFill="1" applyBorder="1" applyAlignment="1">
      <alignment horizontal="center"/>
    </xf>
    <xf numFmtId="0" fontId="16" fillId="2" borderId="20" xfId="0" applyFont="1" applyFill="1" applyBorder="1"/>
    <xf numFmtId="0" fontId="3" fillId="0" borderId="0" xfId="2" applyBorder="1" applyAlignment="1">
      <alignment horizontal="center"/>
    </xf>
    <xf numFmtId="3" fontId="3" fillId="0" borderId="0" xfId="2" applyNumberFormat="1" applyBorder="1" applyAlignment="1">
      <alignment horizontal="center"/>
    </xf>
    <xf numFmtId="0" fontId="4" fillId="0" borderId="0" xfId="2" applyFont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0" fillId="0" borderId="1" xfId="0" applyFont="1" applyBorder="1"/>
    <xf numFmtId="0" fontId="27" fillId="0" borderId="1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/>
    </xf>
    <xf numFmtId="0" fontId="6" fillId="2" borderId="23" xfId="2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 indent="2"/>
    </xf>
    <xf numFmtId="3" fontId="29" fillId="0" borderId="20" xfId="0" applyNumberFormat="1" applyFont="1" applyBorder="1" applyAlignment="1">
      <alignment horizontal="center"/>
    </xf>
    <xf numFmtId="0" fontId="29" fillId="0" borderId="22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0" xfId="0" applyFont="1" applyBorder="1"/>
    <xf numFmtId="0" fontId="6" fillId="2" borderId="4" xfId="2" applyNumberFormat="1" applyFont="1" applyFill="1" applyBorder="1" applyAlignment="1">
      <alignment horizontal="center" vertical="center"/>
    </xf>
    <xf numFmtId="0" fontId="6" fillId="2" borderId="4" xfId="2" applyNumberFormat="1" applyFont="1" applyFill="1" applyBorder="1" applyAlignment="1">
      <alignment horizontal="center" vertical="center" wrapText="1"/>
    </xf>
    <xf numFmtId="0" fontId="6" fillId="2" borderId="4" xfId="2" applyNumberFormat="1" applyFont="1" applyFill="1" applyBorder="1" applyAlignment="1">
      <alignment horizontal="center"/>
    </xf>
    <xf numFmtId="0" fontId="6" fillId="2" borderId="23" xfId="2" applyNumberFormat="1" applyFont="1" applyFill="1" applyBorder="1" applyAlignment="1">
      <alignment horizontal="center" vertical="center" wrapText="1"/>
    </xf>
    <xf numFmtId="0" fontId="6" fillId="2" borderId="3" xfId="2" applyNumberFormat="1" applyFont="1" applyFill="1" applyBorder="1" applyAlignment="1">
      <alignment horizontal="center"/>
    </xf>
    <xf numFmtId="3" fontId="3" fillId="2" borderId="4" xfId="2" applyNumberFormat="1" applyFont="1" applyFill="1" applyBorder="1" applyAlignment="1">
      <alignment horizontal="center"/>
    </xf>
    <xf numFmtId="0" fontId="28" fillId="2" borderId="7" xfId="0" applyNumberFormat="1" applyFont="1" applyFill="1" applyBorder="1" applyAlignment="1">
      <alignment horizontal="center" vertical="center" wrapText="1"/>
    </xf>
    <xf numFmtId="0" fontId="28" fillId="2" borderId="7" xfId="0" applyNumberFormat="1" applyFont="1" applyFill="1" applyBorder="1" applyAlignment="1">
      <alignment horizontal="center"/>
    </xf>
    <xf numFmtId="0" fontId="28" fillId="2" borderId="7" xfId="0" applyNumberFormat="1" applyFont="1" applyFill="1" applyBorder="1" applyAlignment="1">
      <alignment horizontal="left" indent="1"/>
    </xf>
    <xf numFmtId="3" fontId="28" fillId="2" borderId="7" xfId="0" applyNumberFormat="1" applyFont="1" applyFill="1" applyBorder="1" applyAlignment="1">
      <alignment horizontal="center"/>
    </xf>
    <xf numFmtId="0" fontId="6" fillId="2" borderId="7" xfId="0" applyNumberFormat="1" applyFont="1" applyFill="1" applyBorder="1" applyAlignment="1">
      <alignment horizontal="center"/>
    </xf>
    <xf numFmtId="3" fontId="6" fillId="2" borderId="7" xfId="0" applyNumberFormat="1" applyFont="1" applyFill="1" applyBorder="1" applyAlignment="1">
      <alignment horizontal="center"/>
    </xf>
    <xf numFmtId="0" fontId="28" fillId="2" borderId="7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" fontId="29" fillId="0" borderId="1" xfId="0" applyNumberFormat="1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 indent="2"/>
    </xf>
    <xf numFmtId="0" fontId="32" fillId="0" borderId="1" xfId="0" applyFont="1" applyBorder="1" applyAlignment="1">
      <alignment horizontal="center" vertical="center"/>
    </xf>
    <xf numFmtId="49" fontId="33" fillId="0" borderId="4" xfId="2" applyNumberFormat="1" applyFont="1" applyBorder="1" applyAlignment="1">
      <alignment horizontal="center"/>
    </xf>
    <xf numFmtId="0" fontId="33" fillId="0" borderId="4" xfId="2" applyNumberFormat="1" applyFont="1" applyBorder="1" applyAlignment="1">
      <alignment horizontal="left" indent="1"/>
    </xf>
    <xf numFmtId="3" fontId="33" fillId="0" borderId="4" xfId="2" applyNumberFormat="1" applyFont="1" applyBorder="1" applyAlignment="1">
      <alignment horizontal="center" vertical="center"/>
    </xf>
    <xf numFmtId="3" fontId="33" fillId="0" borderId="4" xfId="2" applyNumberFormat="1" applyFont="1" applyBorder="1" applyAlignment="1">
      <alignment horizontal="center"/>
    </xf>
    <xf numFmtId="2" fontId="33" fillId="0" borderId="4" xfId="2" applyNumberFormat="1" applyFont="1" applyBorder="1" applyAlignment="1">
      <alignment horizontal="center"/>
    </xf>
    <xf numFmtId="49" fontId="33" fillId="0" borderId="1" xfId="2" applyNumberFormat="1" applyFont="1" applyBorder="1" applyAlignment="1" applyProtection="1">
      <alignment horizontal="center"/>
      <protection locked="0"/>
    </xf>
    <xf numFmtId="0" fontId="33" fillId="0" borderId="1" xfId="2" applyFont="1" applyBorder="1" applyAlignment="1" applyProtection="1">
      <alignment horizontal="left" indent="1"/>
      <protection locked="0"/>
    </xf>
    <xf numFmtId="3" fontId="33" fillId="0" borderId="1" xfId="2" applyNumberFormat="1" applyFont="1" applyBorder="1" applyAlignment="1" applyProtection="1">
      <alignment horizontal="center" vertical="center"/>
      <protection locked="0"/>
    </xf>
    <xf numFmtId="3" fontId="33" fillId="0" borderId="1" xfId="2" applyNumberFormat="1" applyFont="1" applyBorder="1" applyAlignment="1" applyProtection="1">
      <alignment horizontal="center"/>
      <protection locked="0"/>
    </xf>
    <xf numFmtId="2" fontId="33" fillId="0" borderId="1" xfId="2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4" fillId="4" borderId="1" xfId="0" applyFont="1" applyFill="1" applyBorder="1" applyAlignment="1"/>
    <xf numFmtId="0" fontId="35" fillId="3" borderId="20" xfId="0" applyFont="1" applyFill="1" applyBorder="1" applyAlignment="1">
      <alignment horizontal="center"/>
    </xf>
    <xf numFmtId="49" fontId="14" fillId="0" borderId="20" xfId="0" applyNumberFormat="1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35" fillId="3" borderId="13" xfId="0" applyFont="1" applyFill="1" applyBorder="1" applyAlignment="1">
      <alignment horizontal="center"/>
    </xf>
    <xf numFmtId="3" fontId="35" fillId="3" borderId="13" xfId="0" applyNumberFormat="1" applyFont="1" applyFill="1" applyBorder="1" applyAlignment="1">
      <alignment horizontal="center"/>
    </xf>
    <xf numFmtId="0" fontId="35" fillId="3" borderId="1" xfId="0" applyFont="1" applyFill="1" applyBorder="1" applyAlignment="1">
      <alignment horizontal="center"/>
    </xf>
    <xf numFmtId="4" fontId="35" fillId="3" borderId="1" xfId="0" applyNumberFormat="1" applyFont="1" applyFill="1" applyBorder="1" applyAlignment="1">
      <alignment horizontal="center"/>
    </xf>
    <xf numFmtId="0" fontId="35" fillId="3" borderId="20" xfId="0" applyFont="1" applyFill="1" applyBorder="1" applyAlignment="1">
      <alignment horizontal="center"/>
    </xf>
    <xf numFmtId="0" fontId="14" fillId="0" borderId="20" xfId="0" applyFont="1" applyBorder="1"/>
    <xf numFmtId="0" fontId="14" fillId="0" borderId="24" xfId="0" applyFont="1" applyBorder="1" applyAlignment="1">
      <alignment horizontal="center"/>
    </xf>
    <xf numFmtId="0" fontId="14" fillId="0" borderId="0" xfId="0" applyFont="1"/>
    <xf numFmtId="0" fontId="14" fillId="3" borderId="20" xfId="0" applyFont="1" applyFill="1" applyBorder="1" applyAlignment="1">
      <alignment horizontal="center"/>
    </xf>
    <xf numFmtId="49" fontId="31" fillId="0" borderId="20" xfId="0" applyNumberFormat="1" applyFont="1" applyBorder="1" applyAlignment="1">
      <alignment horizontal="center"/>
    </xf>
    <xf numFmtId="0" fontId="31" fillId="0" borderId="20" xfId="0" applyFont="1" applyBorder="1" applyAlignment="1">
      <alignment horizontal="left"/>
    </xf>
    <xf numFmtId="3" fontId="31" fillId="0" borderId="20" xfId="0" applyNumberFormat="1" applyFont="1" applyBorder="1" applyAlignment="1">
      <alignment horizontal="center"/>
    </xf>
    <xf numFmtId="0" fontId="31" fillId="0" borderId="20" xfId="0" applyFont="1" applyBorder="1" applyAlignment="1">
      <alignment horizontal="center"/>
    </xf>
    <xf numFmtId="0" fontId="31" fillId="0" borderId="20" xfId="0" applyFont="1" applyBorder="1"/>
    <xf numFmtId="0" fontId="31" fillId="0" borderId="17" xfId="0" applyFont="1" applyBorder="1" applyAlignment="1">
      <alignment horizontal="left"/>
    </xf>
    <xf numFmtId="0" fontId="31" fillId="0" borderId="19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4" xfId="0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31" fillId="4" borderId="20" xfId="0" applyNumberFormat="1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29" fillId="0" borderId="25" xfId="0" applyFont="1" applyBorder="1" applyAlignment="1">
      <alignment horizontal="center"/>
    </xf>
    <xf numFmtId="0" fontId="29" fillId="0" borderId="17" xfId="0" applyFont="1" applyBorder="1"/>
    <xf numFmtId="0" fontId="16" fillId="2" borderId="17" xfId="0" applyFont="1" applyFill="1" applyBorder="1"/>
    <xf numFmtId="0" fontId="3" fillId="9" borderId="1" xfId="2" applyFill="1" applyBorder="1" applyAlignment="1">
      <alignment horizontal="center"/>
    </xf>
    <xf numFmtId="0" fontId="3" fillId="0" borderId="1" xfId="2" applyBorder="1" applyAlignment="1">
      <alignment wrapText="1"/>
    </xf>
    <xf numFmtId="0" fontId="3" fillId="0" borderId="9" xfId="2" applyBorder="1" applyAlignment="1">
      <alignment wrapText="1"/>
    </xf>
    <xf numFmtId="0" fontId="6" fillId="2" borderId="7" xfId="2" applyFont="1" applyFill="1" applyBorder="1" applyAlignment="1">
      <alignment horizontal="right"/>
    </xf>
    <xf numFmtId="0" fontId="6" fillId="2" borderId="8" xfId="2" applyFont="1" applyFill="1" applyBorder="1" applyAlignment="1">
      <alignment horizontal="right"/>
    </xf>
    <xf numFmtId="0" fontId="6" fillId="2" borderId="9" xfId="2" applyFont="1" applyFill="1" applyBorder="1" applyAlignment="1">
      <alignment horizontal="right"/>
    </xf>
    <xf numFmtId="2" fontId="6" fillId="2" borderId="3" xfId="2" applyNumberFormat="1" applyFont="1" applyFill="1" applyBorder="1" applyAlignment="1">
      <alignment horizontal="center" vertical="center"/>
    </xf>
    <xf numFmtId="2" fontId="6" fillId="2" borderId="10" xfId="2" applyNumberFormat="1" applyFont="1" applyFill="1" applyBorder="1" applyAlignment="1">
      <alignment horizontal="center" vertical="center"/>
    </xf>
    <xf numFmtId="2" fontId="6" fillId="2" borderId="13" xfId="2" applyNumberFormat="1" applyFont="1" applyFill="1" applyBorder="1" applyAlignment="1">
      <alignment horizontal="center" vertical="center"/>
    </xf>
    <xf numFmtId="3" fontId="26" fillId="2" borderId="3" xfId="2" applyNumberFormat="1" applyFont="1" applyFill="1" applyBorder="1" applyAlignment="1">
      <alignment horizontal="center" vertical="center"/>
    </xf>
    <xf numFmtId="3" fontId="26" fillId="2" borderId="10" xfId="2" applyNumberFormat="1" applyFont="1" applyFill="1" applyBorder="1" applyAlignment="1">
      <alignment horizontal="center" vertical="center"/>
    </xf>
    <xf numFmtId="3" fontId="26" fillId="2" borderId="13" xfId="2" applyNumberFormat="1" applyFont="1" applyFill="1" applyBorder="1" applyAlignment="1">
      <alignment horizontal="center" vertical="center"/>
    </xf>
    <xf numFmtId="0" fontId="26" fillId="2" borderId="3" xfId="2" applyNumberFormat="1" applyFont="1" applyFill="1" applyBorder="1" applyAlignment="1">
      <alignment horizontal="center" vertical="center"/>
    </xf>
    <xf numFmtId="0" fontId="26" fillId="2" borderId="10" xfId="2" applyNumberFormat="1" applyFont="1" applyFill="1" applyBorder="1" applyAlignment="1">
      <alignment horizontal="center" vertical="center"/>
    </xf>
    <xf numFmtId="0" fontId="26" fillId="2" borderId="13" xfId="2" applyNumberFormat="1" applyFont="1" applyFill="1" applyBorder="1" applyAlignment="1">
      <alignment horizontal="center" vertical="center"/>
    </xf>
    <xf numFmtId="0" fontId="33" fillId="0" borderId="1" xfId="2" applyFont="1" applyBorder="1" applyAlignment="1" applyProtection="1">
      <alignment horizontal="center" vertical="center" wrapText="1"/>
      <protection locked="0"/>
    </xf>
    <xf numFmtId="3" fontId="26" fillId="2" borderId="1" xfId="2" applyNumberFormat="1" applyFont="1" applyFill="1" applyBorder="1" applyAlignment="1">
      <alignment horizontal="center" vertical="center"/>
    </xf>
    <xf numFmtId="0" fontId="26" fillId="2" borderId="1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/>
    </xf>
    <xf numFmtId="0" fontId="6" fillId="2" borderId="8" xfId="2" applyFont="1" applyFill="1" applyBorder="1" applyAlignment="1">
      <alignment horizontal="center"/>
    </xf>
    <xf numFmtId="0" fontId="6" fillId="2" borderId="9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7" xfId="2" applyFont="1" applyBorder="1" applyAlignment="1" applyProtection="1">
      <alignment horizontal="left"/>
      <protection locked="0"/>
    </xf>
    <xf numFmtId="0" fontId="5" fillId="0" borderId="8" xfId="2" applyFont="1" applyBorder="1" applyAlignment="1" applyProtection="1">
      <alignment horizontal="left"/>
      <protection locked="0"/>
    </xf>
    <xf numFmtId="0" fontId="5" fillId="0" borderId="9" xfId="2" applyFont="1" applyBorder="1" applyAlignment="1" applyProtection="1">
      <alignment horizontal="left"/>
      <protection locked="0"/>
    </xf>
    <xf numFmtId="0" fontId="33" fillId="0" borderId="3" xfId="2" applyNumberFormat="1" applyFont="1" applyBorder="1" applyAlignment="1">
      <alignment horizontal="center" vertical="center" wrapText="1"/>
    </xf>
    <xf numFmtId="0" fontId="33" fillId="0" borderId="10" xfId="2" applyNumberFormat="1" applyFont="1" applyBorder="1" applyAlignment="1">
      <alignment horizontal="center" vertical="center" wrapText="1"/>
    </xf>
    <xf numFmtId="0" fontId="33" fillId="0" borderId="13" xfId="2" applyNumberFormat="1" applyFont="1" applyBorder="1" applyAlignment="1">
      <alignment horizontal="center" vertical="center" wrapText="1"/>
    </xf>
    <xf numFmtId="0" fontId="6" fillId="2" borderId="4" xfId="2" applyNumberFormat="1" applyFont="1" applyFill="1" applyBorder="1" applyAlignment="1">
      <alignment horizontal="center" vertical="center"/>
    </xf>
    <xf numFmtId="0" fontId="6" fillId="2" borderId="5" xfId="2" applyNumberFormat="1" applyFont="1" applyFill="1" applyBorder="1" applyAlignment="1">
      <alignment horizontal="center" vertical="center"/>
    </xf>
    <xf numFmtId="0" fontId="6" fillId="2" borderId="6" xfId="2" applyNumberFormat="1" applyFont="1" applyFill="1" applyBorder="1" applyAlignment="1">
      <alignment horizontal="center" vertical="center"/>
    </xf>
    <xf numFmtId="0" fontId="6" fillId="2" borderId="11" xfId="2" applyNumberFormat="1" applyFont="1" applyFill="1" applyBorder="1" applyAlignment="1">
      <alignment horizontal="center" vertical="center"/>
    </xf>
    <xf numFmtId="0" fontId="6" fillId="2" borderId="2" xfId="2" applyNumberFormat="1" applyFont="1" applyFill="1" applyBorder="1" applyAlignment="1">
      <alignment horizontal="center" vertical="center"/>
    </xf>
    <xf numFmtId="0" fontId="6" fillId="2" borderId="12" xfId="2" applyNumberFormat="1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/>
    </xf>
    <xf numFmtId="0" fontId="6" fillId="2" borderId="8" xfId="2" applyNumberFormat="1" applyFont="1" applyFill="1" applyBorder="1" applyAlignment="1">
      <alignment horizontal="center"/>
    </xf>
    <xf numFmtId="0" fontId="6" fillId="2" borderId="9" xfId="2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 indent="1"/>
    </xf>
    <xf numFmtId="0" fontId="18" fillId="2" borderId="9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/>
    </xf>
    <xf numFmtId="0" fontId="31" fillId="0" borderId="7" xfId="0" applyFont="1" applyBorder="1" applyAlignment="1">
      <alignment horizontal="left"/>
    </xf>
    <xf numFmtId="0" fontId="31" fillId="0" borderId="9" xfId="0" applyFont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3" fontId="31" fillId="0" borderId="7" xfId="0" applyNumberFormat="1" applyFont="1" applyBorder="1" applyAlignment="1">
      <alignment horizontal="left"/>
    </xf>
    <xf numFmtId="3" fontId="31" fillId="0" borderId="9" xfId="0" applyNumberFormat="1" applyFont="1" applyBorder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left"/>
    </xf>
    <xf numFmtId="0" fontId="11" fillId="5" borderId="8" xfId="0" applyFont="1" applyFill="1" applyBorder="1" applyAlignment="1">
      <alignment horizontal="left"/>
    </xf>
    <xf numFmtId="0" fontId="11" fillId="5" borderId="9" xfId="0" applyFont="1" applyFill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38" fillId="0" borderId="1" xfId="0" applyFont="1" applyBorder="1" applyAlignment="1">
      <alignment horizontal="center"/>
    </xf>
    <xf numFmtId="0" fontId="25" fillId="0" borderId="7" xfId="0" applyFont="1" applyBorder="1" applyAlignment="1">
      <alignment horizontal="left"/>
    </xf>
    <xf numFmtId="0" fontId="25" fillId="0" borderId="8" xfId="0" applyFont="1" applyBorder="1" applyAlignment="1">
      <alignment horizontal="left"/>
    </xf>
    <xf numFmtId="0" fontId="25" fillId="0" borderId="9" xfId="0" applyFont="1" applyBorder="1" applyAlignment="1">
      <alignment horizontal="left"/>
    </xf>
    <xf numFmtId="0" fontId="37" fillId="8" borderId="1" xfId="0" applyFont="1" applyFill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0" fontId="16" fillId="2" borderId="17" xfId="0" applyFont="1" applyFill="1" applyBorder="1" applyAlignment="1">
      <alignment horizontal="right"/>
    </xf>
    <xf numFmtId="0" fontId="16" fillId="2" borderId="19" xfId="0" applyFont="1" applyFill="1" applyBorder="1" applyAlignment="1">
      <alignment horizontal="right"/>
    </xf>
    <xf numFmtId="0" fontId="16" fillId="2" borderId="18" xfId="0" applyFont="1" applyFill="1" applyBorder="1" applyAlignment="1">
      <alignment horizontal="right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31" fillId="0" borderId="8" xfId="0" applyFont="1" applyBorder="1" applyAlignment="1">
      <alignment horizontal="left"/>
    </xf>
    <xf numFmtId="0" fontId="37" fillId="8" borderId="1" xfId="0" applyFont="1" applyFill="1" applyBorder="1" applyAlignment="1">
      <alignment horizontal="center" vertical="center"/>
    </xf>
    <xf numFmtId="0" fontId="31" fillId="0" borderId="17" xfId="0" applyFont="1" applyBorder="1" applyAlignment="1"/>
    <xf numFmtId="0" fontId="31" fillId="0" borderId="19" xfId="0" applyFont="1" applyBorder="1" applyAlignment="1"/>
    <xf numFmtId="0" fontId="31" fillId="0" borderId="18" xfId="0" applyFont="1" applyBorder="1" applyAlignment="1"/>
    <xf numFmtId="0" fontId="14" fillId="0" borderId="17" xfId="0" applyFont="1" applyBorder="1" applyAlignment="1"/>
    <xf numFmtId="0" fontId="14" fillId="0" borderId="19" xfId="0" applyFont="1" applyBorder="1" applyAlignment="1"/>
    <xf numFmtId="0" fontId="14" fillId="0" borderId="18" xfId="0" applyFont="1" applyBorder="1" applyAlignment="1"/>
    <xf numFmtId="0" fontId="31" fillId="0" borderId="17" xfId="0" applyFont="1" applyBorder="1" applyAlignment="1">
      <alignment horizontal="left"/>
    </xf>
    <xf numFmtId="0" fontId="31" fillId="0" borderId="19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17" xfId="0" applyFont="1" applyBorder="1" applyAlignment="1">
      <alignment horizontal="left" wrapText="1"/>
    </xf>
    <xf numFmtId="0" fontId="14" fillId="0" borderId="17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35" fillId="3" borderId="20" xfId="0" applyFont="1" applyFill="1" applyBorder="1" applyAlignment="1">
      <alignment horizontal="center"/>
    </xf>
    <xf numFmtId="0" fontId="35" fillId="4" borderId="7" xfId="0" applyFont="1" applyFill="1" applyBorder="1" applyAlignment="1">
      <alignment horizontal="center"/>
    </xf>
    <xf numFmtId="0" fontId="35" fillId="4" borderId="8" xfId="0" applyFont="1" applyFill="1" applyBorder="1" applyAlignment="1">
      <alignment horizontal="center"/>
    </xf>
    <xf numFmtId="0" fontId="35" fillId="4" borderId="9" xfId="0" applyFont="1" applyFill="1" applyBorder="1" applyAlignment="1">
      <alignment horizontal="center"/>
    </xf>
    <xf numFmtId="0" fontId="31" fillId="0" borderId="1" xfId="0" applyFont="1" applyBorder="1" applyAlignment="1">
      <alignment horizontal="left"/>
    </xf>
  </cellXfs>
  <cellStyles count="3">
    <cellStyle name="Normal" xfId="0" builtinId="0"/>
    <cellStyle name="Normal 2" xfId="2"/>
    <cellStyle name="Porcentagem" xfId="1" builtinId="5"/>
  </cellStyles>
  <dxfs count="4">
    <dxf>
      <font>
        <color rgb="FF7030A0"/>
      </font>
    </dxf>
    <dxf>
      <font>
        <b val="0"/>
        <i val="0"/>
        <color rgb="FF0070C0"/>
      </font>
    </dxf>
    <dxf>
      <font>
        <color theme="5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E127"/>
  <sheetViews>
    <sheetView showGridLines="0" tabSelected="1" zoomScale="85" zoomScaleNormal="85" zoomScaleSheetLayoutView="70" workbookViewId="0">
      <selection activeCell="E38" sqref="E38:G39"/>
    </sheetView>
  </sheetViews>
  <sheetFormatPr defaultRowHeight="15"/>
  <cols>
    <col min="1" max="2" width="9.140625" style="1"/>
    <col min="3" max="3" width="55.28515625" style="1" customWidth="1"/>
    <col min="4" max="4" width="29.5703125" style="1" customWidth="1"/>
    <col min="5" max="5" width="16.7109375" style="1" bestFit="1" customWidth="1"/>
    <col min="6" max="6" width="14.42578125" style="1" customWidth="1"/>
    <col min="7" max="7" width="14.5703125" style="1" bestFit="1" customWidth="1"/>
    <col min="8" max="8" width="26.28515625" style="1" customWidth="1"/>
    <col min="9" max="9" width="20" style="1" bestFit="1" customWidth="1"/>
    <col min="10" max="10" width="18.140625" style="1" bestFit="1" customWidth="1"/>
    <col min="11" max="11" width="17.42578125" style="1" customWidth="1"/>
    <col min="12" max="12" width="12.28515625" style="1" customWidth="1"/>
    <col min="13" max="13" width="21.5703125" style="1" customWidth="1"/>
    <col min="14" max="14" width="14.85546875" style="1" customWidth="1"/>
    <col min="15" max="15" width="17.7109375" style="1" customWidth="1"/>
    <col min="16" max="16" width="14.28515625" style="1" customWidth="1"/>
    <col min="17" max="17" width="13.5703125" style="1" customWidth="1"/>
    <col min="18" max="18" width="13.28515625" style="1" customWidth="1"/>
    <col min="19" max="19" width="7.140625" style="1" customWidth="1"/>
    <col min="20" max="20" width="10.140625" style="1" customWidth="1"/>
    <col min="21" max="21" width="54.7109375" style="1" customWidth="1"/>
    <col min="22" max="29" width="10.7109375" style="1" customWidth="1"/>
    <col min="30" max="16384" width="9.140625" style="1"/>
  </cols>
  <sheetData>
    <row r="1" spans="3:20" ht="18">
      <c r="C1" s="171" t="s">
        <v>0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</row>
    <row r="2" spans="3:20" ht="18">
      <c r="C2" s="171" t="s">
        <v>1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3:20" ht="18">
      <c r="C3" s="171" t="s">
        <v>2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3:20" ht="18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3:20" ht="18">
      <c r="C5" s="67" t="s">
        <v>3</v>
      </c>
      <c r="D5" s="172"/>
      <c r="E5" s="173"/>
      <c r="F5" s="173"/>
      <c r="G5" s="174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3:20" ht="18">
      <c r="C6" s="67" t="s">
        <v>4</v>
      </c>
      <c r="D6" s="172"/>
      <c r="E6" s="173"/>
      <c r="F6" s="173"/>
      <c r="G6" s="174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</row>
    <row r="7" spans="3:20" ht="18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3:20">
      <c r="C8" s="77" t="s">
        <v>5</v>
      </c>
      <c r="D8" s="78" t="s">
        <v>6</v>
      </c>
      <c r="E8" s="178" t="s">
        <v>7</v>
      </c>
      <c r="F8" s="179"/>
      <c r="G8" s="180"/>
      <c r="H8" s="178" t="s">
        <v>8</v>
      </c>
      <c r="I8" s="179"/>
      <c r="J8" s="180"/>
      <c r="K8" s="178" t="s">
        <v>9</v>
      </c>
      <c r="L8" s="180"/>
      <c r="M8" s="178" t="s">
        <v>10</v>
      </c>
      <c r="N8" s="180"/>
      <c r="O8" s="184" t="s">
        <v>11</v>
      </c>
      <c r="P8" s="185"/>
      <c r="Q8" s="185"/>
      <c r="R8" s="186"/>
      <c r="S8" s="3"/>
      <c r="T8" s="3"/>
    </row>
    <row r="9" spans="3:20">
      <c r="C9" s="68"/>
      <c r="D9" s="80"/>
      <c r="E9" s="181"/>
      <c r="F9" s="182"/>
      <c r="G9" s="183"/>
      <c r="H9" s="181"/>
      <c r="I9" s="182"/>
      <c r="J9" s="183"/>
      <c r="K9" s="181"/>
      <c r="L9" s="183"/>
      <c r="M9" s="181"/>
      <c r="N9" s="183"/>
      <c r="O9" s="184" t="s">
        <v>12</v>
      </c>
      <c r="P9" s="186"/>
      <c r="Q9" s="184" t="s">
        <v>13</v>
      </c>
      <c r="R9" s="186"/>
      <c r="S9" s="3"/>
      <c r="T9" s="3"/>
    </row>
    <row r="10" spans="3:20">
      <c r="C10" s="68"/>
      <c r="D10" s="80"/>
      <c r="E10" s="79" t="s">
        <v>14</v>
      </c>
      <c r="F10" s="79" t="s">
        <v>445</v>
      </c>
      <c r="G10" s="79" t="s">
        <v>15</v>
      </c>
      <c r="H10" s="79" t="s">
        <v>10</v>
      </c>
      <c r="I10" s="79" t="s">
        <v>16</v>
      </c>
      <c r="J10" s="79" t="s">
        <v>17</v>
      </c>
      <c r="K10" s="79" t="s">
        <v>12</v>
      </c>
      <c r="L10" s="79" t="s">
        <v>13</v>
      </c>
      <c r="M10" s="79" t="s">
        <v>12</v>
      </c>
      <c r="N10" s="79" t="s">
        <v>13</v>
      </c>
      <c r="O10" s="79" t="s">
        <v>18</v>
      </c>
      <c r="P10" s="79" t="s">
        <v>19</v>
      </c>
      <c r="Q10" s="79" t="s">
        <v>20</v>
      </c>
      <c r="R10" s="81" t="s">
        <v>21</v>
      </c>
      <c r="S10" s="5"/>
      <c r="T10" s="5"/>
    </row>
    <row r="11" spans="3:20">
      <c r="C11" s="175" t="s">
        <v>447</v>
      </c>
      <c r="D11" s="175" t="s">
        <v>23</v>
      </c>
      <c r="E11" s="96" t="s">
        <v>448</v>
      </c>
      <c r="F11" s="96" t="s">
        <v>444</v>
      </c>
      <c r="G11" s="97" t="s">
        <v>25</v>
      </c>
      <c r="H11" s="98">
        <v>1000</v>
      </c>
      <c r="I11" s="149">
        <f>'1. Enquadramento (Preenchido)'!$H$17</f>
        <v>19000</v>
      </c>
      <c r="J11" s="149">
        <f>IF(D11="","",IF(D11=$D$110,$E$110,IF(D11=$D$111,$E$111,IF(D11=$D$112,$E$112,IF(D11=$D$113,$E$113,IF(D11=$D$114,$E$114,IF(D11=$D$115,$E$115,IF(D11=$D$116,$E$116,IF(D11=$D$117,$E$117,IF(D11=$D$118,$E$118,"ERRO"))))))))))</f>
        <v>20000</v>
      </c>
      <c r="K11" s="152">
        <f>IF(AND(C11=$U$122,D11=$V$120),$V$122,IF(AND(C11=$U$122,D11=$X$120),$X$122,IF(AND(C11=$U$122,D11=$Z$120),$Z$122,IF(AND(C11=$U$122,D11=$AB$120),$AB$122,IF(AND(C11=$U$122,D11=$AD$120),$AD$122,IF(AND(C11=$U$123,D11=$V$120),$V$123,IF(AND(C11=$U$123,D11=$X$120),$X$123,IF(AND(C11=$U$123,D11=$Z$120),$Z$123,IF(AND(C11=$U$123,D11=$AB$120),$AB$123,IF(AND(C11=$U$123,D11=$AD$120),$AD$123,IF(AND(C11=$U$126,D11=$V$124),$V$126,IF(AND(C11=$U$126,D11=$X$124),$X$126,IF(AND(C11=$U$126,D11=$Z$124),$Z$126,IF(AND(C11=$U$126,D11=$AB$124),$AB$126,IF(AND(C11=$U$127,D11=$V$124),$V$127,IF(AND(C11=$U$127,D11=$X$124),$X$127,IF(AND(C11=$U$127,D11=$Z$124),$Z$127,IF(AND(C11=$U$127,D11=$AB$124),$AB$127,""))))))))))))))))))</f>
        <v>50</v>
      </c>
      <c r="L11" s="152">
        <f>IF(AND(C11=$U$122,D11=$V$120),$W$122,IF(AND(C11=$U$122,D11=$X$120),$Y$122,IF(AND(C11=$U$122,D11=$Z$120),$AA$122,IF(AND(C11=$U$122,D11=$AB$120),$AC$122,IF(AND(C11=$U$122,D11=$AD$120),$AE$122,IF(AND(C11=$U$123,D11=$V$120),$W$123,IF(AND(C11=$U$123,D11=$X$120),$Y$123,IF(AND(C11=$U$123,D11=$Z$120),$AA$123,IF(AND(C11=$U$123,D11=$AB$120),$AC$123,IF(AND(C11=$U$123,D11=$AD$120),$AE$123,IF(AND(C11=$U$126,D11=$V$124),$W$126,IF(AND(C11=$U$126,D11=$X$124),$Y$126,IF(AND(C11=$U$126,D11=$Z$124),$AA$126,IF(AND(C11=$U$126,D11=$AB$124),$AC$126,IF(AND(C11=$U$127,D11=$V$124),$W$127,IF(AND(C11=$U$127,D11=$X$124),$Y$127,IF(AND(C11=$U$127,D11=$Z$124),$AA$127,IF(AND(C11=$U$127,D11=$AB$124),$AC$127,""))))))))))))))))))</f>
        <v>20</v>
      </c>
      <c r="M11" s="100">
        <v>70.95</v>
      </c>
      <c r="N11" s="100">
        <v>23.2</v>
      </c>
      <c r="O11" s="82">
        <f>M11*H11</f>
        <v>70950</v>
      </c>
      <c r="P11" s="146">
        <f>'1. Enquadramento (Preenchido)'!$O$17/'1. Enquadramento (Preenchido)'!$H$17</f>
        <v>50.392105263157895</v>
      </c>
      <c r="Q11" s="82">
        <f>N11*H11</f>
        <v>23200</v>
      </c>
      <c r="R11" s="146">
        <f>'1. Enquadramento (Preenchido)'!$Q$17/'1. Enquadramento (Preenchido)'!$H$17</f>
        <v>20.536842105263158</v>
      </c>
    </row>
    <row r="12" spans="3:20">
      <c r="C12" s="176"/>
      <c r="D12" s="176"/>
      <c r="E12" s="96" t="s">
        <v>448</v>
      </c>
      <c r="F12" s="96" t="s">
        <v>444</v>
      </c>
      <c r="G12" s="97" t="s">
        <v>26</v>
      </c>
      <c r="H12" s="99">
        <v>2000</v>
      </c>
      <c r="I12" s="150"/>
      <c r="J12" s="150"/>
      <c r="K12" s="153"/>
      <c r="L12" s="153"/>
      <c r="M12" s="100">
        <v>45</v>
      </c>
      <c r="N12" s="100">
        <v>20</v>
      </c>
      <c r="O12" s="82">
        <f t="shared" ref="O12:O16" si="0">M12*H12</f>
        <v>90000</v>
      </c>
      <c r="P12" s="147"/>
      <c r="Q12" s="82">
        <f t="shared" ref="Q12:Q16" si="1">N12*H12</f>
        <v>40000</v>
      </c>
      <c r="R12" s="147"/>
    </row>
    <row r="13" spans="3:20">
      <c r="C13" s="176"/>
      <c r="D13" s="176"/>
      <c r="E13" s="96" t="s">
        <v>448</v>
      </c>
      <c r="F13" s="96" t="s">
        <v>444</v>
      </c>
      <c r="G13" s="97" t="s">
        <v>27</v>
      </c>
      <c r="H13" s="99">
        <v>9000</v>
      </c>
      <c r="I13" s="150"/>
      <c r="J13" s="150"/>
      <c r="K13" s="153"/>
      <c r="L13" s="153"/>
      <c r="M13" s="100">
        <v>50</v>
      </c>
      <c r="N13" s="100">
        <v>20</v>
      </c>
      <c r="O13" s="82">
        <f t="shared" si="0"/>
        <v>450000</v>
      </c>
      <c r="P13" s="147"/>
      <c r="Q13" s="82">
        <f t="shared" si="1"/>
        <v>180000</v>
      </c>
      <c r="R13" s="147"/>
    </row>
    <row r="14" spans="3:20">
      <c r="C14" s="176"/>
      <c r="D14" s="176"/>
      <c r="E14" s="96" t="s">
        <v>448</v>
      </c>
      <c r="F14" s="96" t="s">
        <v>444</v>
      </c>
      <c r="G14" s="97" t="s">
        <v>449</v>
      </c>
      <c r="H14" s="99">
        <v>1500</v>
      </c>
      <c r="I14" s="150"/>
      <c r="J14" s="150"/>
      <c r="K14" s="153"/>
      <c r="L14" s="153"/>
      <c r="M14" s="100">
        <v>49</v>
      </c>
      <c r="N14" s="100">
        <v>19</v>
      </c>
      <c r="O14" s="82">
        <f t="shared" si="0"/>
        <v>73500</v>
      </c>
      <c r="P14" s="147"/>
      <c r="Q14" s="82">
        <f t="shared" si="1"/>
        <v>28500</v>
      </c>
      <c r="R14" s="147"/>
    </row>
    <row r="15" spans="3:20">
      <c r="C15" s="176"/>
      <c r="D15" s="176"/>
      <c r="E15" s="96" t="s">
        <v>448</v>
      </c>
      <c r="F15" s="96" t="s">
        <v>444</v>
      </c>
      <c r="G15" s="97" t="s">
        <v>450</v>
      </c>
      <c r="H15" s="99">
        <v>2500</v>
      </c>
      <c r="I15" s="150"/>
      <c r="J15" s="150"/>
      <c r="K15" s="153"/>
      <c r="L15" s="153"/>
      <c r="M15" s="100">
        <v>48</v>
      </c>
      <c r="N15" s="100">
        <v>21</v>
      </c>
      <c r="O15" s="82">
        <f>M15*H15</f>
        <v>120000</v>
      </c>
      <c r="P15" s="147"/>
      <c r="Q15" s="82">
        <f t="shared" si="1"/>
        <v>52500</v>
      </c>
      <c r="R15" s="147"/>
    </row>
    <row r="16" spans="3:20">
      <c r="C16" s="177"/>
      <c r="D16" s="177"/>
      <c r="E16" s="96" t="s">
        <v>448</v>
      </c>
      <c r="F16" s="96" t="s">
        <v>444</v>
      </c>
      <c r="G16" s="97" t="s">
        <v>451</v>
      </c>
      <c r="H16" s="99">
        <v>3000</v>
      </c>
      <c r="I16" s="151"/>
      <c r="J16" s="151"/>
      <c r="K16" s="154"/>
      <c r="L16" s="154"/>
      <c r="M16" s="100">
        <v>51</v>
      </c>
      <c r="N16" s="100">
        <v>22</v>
      </c>
      <c r="O16" s="82">
        <f t="shared" si="0"/>
        <v>153000</v>
      </c>
      <c r="P16" s="148"/>
      <c r="Q16" s="82">
        <f t="shared" si="1"/>
        <v>66000</v>
      </c>
      <c r="R16" s="148"/>
    </row>
    <row r="17" spans="3:18">
      <c r="C17" s="83" t="s">
        <v>30</v>
      </c>
      <c r="D17" s="83"/>
      <c r="E17" s="84"/>
      <c r="F17" s="84"/>
      <c r="G17" s="85"/>
      <c r="H17" s="86">
        <f>SUBTOTAL(109,'1. Enquadramento (Preenchido)'!$H$9:$H$16)</f>
        <v>19000</v>
      </c>
      <c r="I17" s="87" t="s">
        <v>31</v>
      </c>
      <c r="J17" s="88">
        <f>J11-I11</f>
        <v>1000</v>
      </c>
      <c r="K17" s="89"/>
      <c r="L17" s="89"/>
      <c r="M17" s="88">
        <f>SUBTOTAL(109,'1. Enquadramento (Preenchido)'!$M$9:$M$16)</f>
        <v>313.95</v>
      </c>
      <c r="N17" s="88">
        <f>SUBTOTAL(109,'1. Enquadramento (Preenchido)'!$N$9:$N$16)</f>
        <v>125.2</v>
      </c>
      <c r="O17" s="88">
        <f>SUBTOTAL(109,'1. Enquadramento (Preenchido)'!$O$9:$O$16)</f>
        <v>957450</v>
      </c>
      <c r="P17" s="90"/>
      <c r="Q17" s="88">
        <f>SUBTOTAL(109,'1. Enquadramento (Preenchido)'!$Q$9:$Q$16)</f>
        <v>390200</v>
      </c>
      <c r="R17" s="69"/>
    </row>
    <row r="18" spans="3:18">
      <c r="C18" s="165" t="s">
        <v>5</v>
      </c>
      <c r="D18" s="166" t="s">
        <v>6</v>
      </c>
      <c r="E18" s="158" t="s">
        <v>7</v>
      </c>
      <c r="F18" s="169"/>
      <c r="G18" s="159"/>
      <c r="H18" s="158" t="s">
        <v>8</v>
      </c>
      <c r="I18" s="169"/>
      <c r="J18" s="159"/>
      <c r="K18" s="158" t="s">
        <v>9</v>
      </c>
      <c r="L18" s="159"/>
      <c r="M18" s="158" t="s">
        <v>10</v>
      </c>
      <c r="N18" s="159"/>
      <c r="O18" s="162" t="s">
        <v>11</v>
      </c>
      <c r="P18" s="163"/>
      <c r="Q18" s="163"/>
      <c r="R18" s="164"/>
    </row>
    <row r="19" spans="3:18">
      <c r="C19" s="165"/>
      <c r="D19" s="167"/>
      <c r="E19" s="160"/>
      <c r="F19" s="170"/>
      <c r="G19" s="161"/>
      <c r="H19" s="160"/>
      <c r="I19" s="170"/>
      <c r="J19" s="161"/>
      <c r="K19" s="160"/>
      <c r="L19" s="161"/>
      <c r="M19" s="160"/>
      <c r="N19" s="161"/>
      <c r="O19" s="162" t="s">
        <v>12</v>
      </c>
      <c r="P19" s="164"/>
      <c r="Q19" s="162" t="s">
        <v>13</v>
      </c>
      <c r="R19" s="164"/>
    </row>
    <row r="20" spans="3:18">
      <c r="C20" s="165"/>
      <c r="D20" s="168"/>
      <c r="E20" s="4" t="s">
        <v>14</v>
      </c>
      <c r="F20" s="4" t="s">
        <v>445</v>
      </c>
      <c r="G20" s="4" t="s">
        <v>15</v>
      </c>
      <c r="H20" s="4" t="s">
        <v>10</v>
      </c>
      <c r="I20" s="4" t="s">
        <v>16</v>
      </c>
      <c r="J20" s="4" t="s">
        <v>17</v>
      </c>
      <c r="K20" s="4" t="s">
        <v>12</v>
      </c>
      <c r="L20" s="4" t="s">
        <v>13</v>
      </c>
      <c r="M20" s="4" t="s">
        <v>12</v>
      </c>
      <c r="N20" s="4" t="s">
        <v>13</v>
      </c>
      <c r="O20" s="4" t="s">
        <v>18</v>
      </c>
      <c r="P20" s="4" t="s">
        <v>19</v>
      </c>
      <c r="Q20" s="4" t="s">
        <v>20</v>
      </c>
      <c r="R20" s="4" t="s">
        <v>21</v>
      </c>
    </row>
    <row r="21" spans="3:18">
      <c r="C21" s="155" t="s">
        <v>447</v>
      </c>
      <c r="D21" s="155" t="s">
        <v>32</v>
      </c>
      <c r="E21" s="101" t="s">
        <v>24</v>
      </c>
      <c r="F21" s="101" t="s">
        <v>444</v>
      </c>
      <c r="G21" s="102" t="s">
        <v>452</v>
      </c>
      <c r="H21" s="103">
        <v>11800</v>
      </c>
      <c r="I21" s="156">
        <f>H27</f>
        <v>38900</v>
      </c>
      <c r="J21" s="156">
        <f>IF(D21="","",IF(D21=$D$110,$E$110,IF(D21=$D$111,$E$111,IF(D21=$D$112,$E$112,IF(D21=$D$113,$E$113,IF(D21=$D$114,$E$114,IF(D21=$D$115,$E$115,IF(D21=$D$116,$E$116,IF(D21=$D$117,$E$117,IF(D21=$D$118,$E$118,"ERRO"))))))))))</f>
        <v>40000</v>
      </c>
      <c r="K21" s="157">
        <f>IF(AND(C21=$U$122,D21=$V$120),$V$122,IF(AND(C21=$U$122,D21=$X$120),$X$122,IF(AND(C21=$U$122,D21=$Z$120),$Z$122,IF(AND(C21=$U$122,D21=$AB$120),$AB$122,IF(AND(C21=$U$122,D21=$AD$120),$AD$122,IF(AND(C21=$U$123,D21=$V$120),$V$123,IF(AND(C21=$U$123,D21=$X$120),$X$123,IF(AND(C21=$U$123,D21=$Z$120),$Z$123,IF(AND(C21=$U$123,D21=$AB$120),$AB$123,IF(AND(C21=$U$123,D21=$AD$120),$AD$123,IF(AND(C21=$U$126,D21=$V$124),$V$126,IF(AND(C21=$U$126,D21=$X$124),$X$126,IF(AND(C21=$U$126,D21=$Z$124),$Z$126,IF(AND(C21=$U$126,D21=$AB$124),$AB$126,IF(AND(C21=$U$127,D21=$V$124),$V$127,IF(AND(C21=$U$127,D21=$X$124),$X$127,IF(AND(C21=$U$127,D21=$Z$124),$Z$127,IF(AND(C21=$U$127,D21=$AB$124),$AB$127,""))))))))))))))))))</f>
        <v>90</v>
      </c>
      <c r="L21" s="157">
        <f>IF(AND(C21=$U$122,D21=$V$120),$W$122,IF(AND(C21=$U$122,D21=$X$120),$Y$122,IF(AND(C21=$U$122,D21=$Z$120),$AA$122,IF(AND(C21=$U$122,D21=$AB$120),$AC$122,IF(AND(C21=$U$122,D21=$AD$120),$AE$122,IF(AND(C21=$U$123,D21=$V$120),$W$123,IF(AND(C21=$U$123,D21=$X$120),$Y$123,IF(AND(C21=$U$123,D21=$Z$120),$AA$123,IF(AND(C21=$U$123,D21=$AB$120),$AC$123,IF(AND(C21=$U$123,D21=$AD$120),$AE$123,IF(AND(C21=$U$126,D21=$V$124),$W$126,IF(AND(C21=$U$126,D21=$X$124),$Y$126,IF(AND(C21=$U$126,D21=$Z$124),$AA$126,IF(AND(C21=$U$126,D21=$AB$124),$AC$126,IF(AND(C21=$U$127,D21=$V$124),$W$127,IF(AND(C21=$U$127,D21=$X$124),$Y$127,IF(AND(C21=$U$127,D21=$Z$124),$AA$127,IF(AND(C21=$U$127,D21=$AB$124),$AC$127,""))))))))))))))))))</f>
        <v>35</v>
      </c>
      <c r="M21" s="105">
        <v>95</v>
      </c>
      <c r="N21" s="105">
        <v>35</v>
      </c>
      <c r="O21" s="6">
        <f>M21*H21</f>
        <v>1121000</v>
      </c>
      <c r="P21" s="146">
        <f>O27/H27</f>
        <v>90.822622107969153</v>
      </c>
      <c r="Q21" s="6">
        <f>N21*H21</f>
        <v>413000</v>
      </c>
      <c r="R21" s="146">
        <f>Q27/H27</f>
        <v>34.997429305912597</v>
      </c>
    </row>
    <row r="22" spans="3:18">
      <c r="C22" s="155"/>
      <c r="D22" s="155"/>
      <c r="E22" s="101" t="s">
        <v>24</v>
      </c>
      <c r="F22" s="101" t="s">
        <v>444</v>
      </c>
      <c r="G22" s="102" t="s">
        <v>453</v>
      </c>
      <c r="H22" s="104">
        <v>100</v>
      </c>
      <c r="I22" s="157"/>
      <c r="J22" s="157"/>
      <c r="K22" s="157"/>
      <c r="L22" s="157"/>
      <c r="M22" s="105">
        <v>90</v>
      </c>
      <c r="N22" s="105">
        <v>34</v>
      </c>
      <c r="O22" s="6">
        <f t="shared" ref="O22:O24" si="2">M22*H22</f>
        <v>9000</v>
      </c>
      <c r="P22" s="147"/>
      <c r="Q22" s="6">
        <f t="shared" ref="Q22:Q26" si="3">N22*H22</f>
        <v>3400</v>
      </c>
      <c r="R22" s="147"/>
    </row>
    <row r="23" spans="3:18">
      <c r="C23" s="155"/>
      <c r="D23" s="155"/>
      <c r="E23" s="101" t="s">
        <v>24</v>
      </c>
      <c r="F23" s="101" t="s">
        <v>444</v>
      </c>
      <c r="G23" s="102" t="s">
        <v>29</v>
      </c>
      <c r="H23" s="104">
        <v>18000</v>
      </c>
      <c r="I23" s="157"/>
      <c r="J23" s="157"/>
      <c r="K23" s="157"/>
      <c r="L23" s="157"/>
      <c r="M23" s="105">
        <v>89</v>
      </c>
      <c r="N23" s="105">
        <v>36</v>
      </c>
      <c r="O23" s="6">
        <f t="shared" si="2"/>
        <v>1602000</v>
      </c>
      <c r="P23" s="147"/>
      <c r="Q23" s="6">
        <f t="shared" si="3"/>
        <v>648000</v>
      </c>
      <c r="R23" s="147"/>
    </row>
    <row r="24" spans="3:18">
      <c r="C24" s="155"/>
      <c r="D24" s="155"/>
      <c r="E24" s="101" t="s">
        <v>24</v>
      </c>
      <c r="F24" s="101" t="s">
        <v>444</v>
      </c>
      <c r="G24" s="102" t="s">
        <v>454</v>
      </c>
      <c r="H24" s="104">
        <v>9000</v>
      </c>
      <c r="I24" s="157"/>
      <c r="J24" s="157"/>
      <c r="K24" s="157"/>
      <c r="L24" s="157"/>
      <c r="M24" s="105">
        <v>89</v>
      </c>
      <c r="N24" s="105">
        <v>33</v>
      </c>
      <c r="O24" s="6">
        <f t="shared" si="2"/>
        <v>801000</v>
      </c>
      <c r="P24" s="147"/>
      <c r="Q24" s="6">
        <f t="shared" si="3"/>
        <v>297000</v>
      </c>
      <c r="R24" s="147"/>
    </row>
    <row r="25" spans="3:18">
      <c r="C25" s="155"/>
      <c r="D25" s="155"/>
      <c r="E25" s="101"/>
      <c r="F25" s="101"/>
      <c r="G25" s="102"/>
      <c r="H25" s="104"/>
      <c r="I25" s="157"/>
      <c r="J25" s="157"/>
      <c r="K25" s="157"/>
      <c r="L25" s="157"/>
      <c r="M25" s="105"/>
      <c r="N25" s="105"/>
      <c r="O25" s="6">
        <f>M25*H25</f>
        <v>0</v>
      </c>
      <c r="P25" s="147"/>
      <c r="Q25" s="6">
        <f t="shared" si="3"/>
        <v>0</v>
      </c>
      <c r="R25" s="147"/>
    </row>
    <row r="26" spans="3:18">
      <c r="C26" s="155"/>
      <c r="D26" s="155"/>
      <c r="E26" s="101"/>
      <c r="F26" s="101"/>
      <c r="G26" s="102"/>
      <c r="H26" s="104"/>
      <c r="I26" s="157"/>
      <c r="J26" s="157"/>
      <c r="K26" s="157"/>
      <c r="L26" s="157"/>
      <c r="M26" s="105"/>
      <c r="N26" s="105"/>
      <c r="O26" s="6">
        <f t="shared" ref="O26" si="4">M26*H26</f>
        <v>0</v>
      </c>
      <c r="P26" s="148"/>
      <c r="Q26" s="6">
        <f t="shared" si="3"/>
        <v>0</v>
      </c>
      <c r="R26" s="148"/>
    </row>
    <row r="27" spans="3:18">
      <c r="C27" s="143" t="s">
        <v>30</v>
      </c>
      <c r="D27" s="144"/>
      <c r="E27" s="144"/>
      <c r="F27" s="144"/>
      <c r="G27" s="145"/>
      <c r="H27" s="7">
        <f>SUM(H21:H26)</f>
        <v>38900</v>
      </c>
      <c r="I27" s="4" t="s">
        <v>31</v>
      </c>
      <c r="J27" s="7">
        <f>J21-I21</f>
        <v>1100</v>
      </c>
      <c r="K27" s="8"/>
      <c r="L27" s="9"/>
      <c r="M27" s="7">
        <f>SUM(M21:M26)</f>
        <v>363</v>
      </c>
      <c r="N27" s="7">
        <f>SUM(N21:N26)</f>
        <v>138</v>
      </c>
      <c r="O27" s="7">
        <f>SUM(O21:O26)</f>
        <v>3533000</v>
      </c>
      <c r="P27" s="10"/>
      <c r="Q27" s="7">
        <f>SUM(Q21:Q26)</f>
        <v>1361400</v>
      </c>
      <c r="R27" s="10"/>
    </row>
    <row r="28" spans="3:18">
      <c r="C28" s="165" t="s">
        <v>5</v>
      </c>
      <c r="D28" s="166" t="s">
        <v>6</v>
      </c>
      <c r="E28" s="158" t="s">
        <v>7</v>
      </c>
      <c r="F28" s="169"/>
      <c r="G28" s="159"/>
      <c r="H28" s="158" t="s">
        <v>8</v>
      </c>
      <c r="I28" s="169"/>
      <c r="J28" s="159"/>
      <c r="K28" s="158" t="s">
        <v>9</v>
      </c>
      <c r="L28" s="159"/>
      <c r="M28" s="158" t="s">
        <v>10</v>
      </c>
      <c r="N28" s="159"/>
      <c r="O28" s="162" t="s">
        <v>11</v>
      </c>
      <c r="P28" s="163"/>
      <c r="Q28" s="163"/>
      <c r="R28" s="164"/>
    </row>
    <row r="29" spans="3:18">
      <c r="C29" s="165"/>
      <c r="D29" s="167"/>
      <c r="E29" s="160"/>
      <c r="F29" s="170"/>
      <c r="G29" s="161"/>
      <c r="H29" s="160"/>
      <c r="I29" s="170"/>
      <c r="J29" s="161"/>
      <c r="K29" s="160"/>
      <c r="L29" s="161"/>
      <c r="M29" s="160"/>
      <c r="N29" s="161"/>
      <c r="O29" s="162" t="s">
        <v>12</v>
      </c>
      <c r="P29" s="164"/>
      <c r="Q29" s="162" t="s">
        <v>13</v>
      </c>
      <c r="R29" s="164"/>
    </row>
    <row r="30" spans="3:18">
      <c r="C30" s="165"/>
      <c r="D30" s="168"/>
      <c r="E30" s="4" t="s">
        <v>14</v>
      </c>
      <c r="F30" s="4" t="s">
        <v>445</v>
      </c>
      <c r="G30" s="4" t="s">
        <v>15</v>
      </c>
      <c r="H30" s="4" t="s">
        <v>10</v>
      </c>
      <c r="I30" s="4" t="s">
        <v>16</v>
      </c>
      <c r="J30" s="4" t="s">
        <v>17</v>
      </c>
      <c r="K30" s="4" t="s">
        <v>12</v>
      </c>
      <c r="L30" s="4" t="s">
        <v>13</v>
      </c>
      <c r="M30" s="4" t="s">
        <v>12</v>
      </c>
      <c r="N30" s="4" t="s">
        <v>13</v>
      </c>
      <c r="O30" s="4" t="s">
        <v>18</v>
      </c>
      <c r="P30" s="4" t="s">
        <v>19</v>
      </c>
      <c r="Q30" s="4" t="s">
        <v>20</v>
      </c>
      <c r="R30" s="4" t="s">
        <v>21</v>
      </c>
    </row>
    <row r="31" spans="3:18">
      <c r="C31" s="155" t="s">
        <v>447</v>
      </c>
      <c r="D31" s="155" t="s">
        <v>40</v>
      </c>
      <c r="E31" s="101" t="s">
        <v>24</v>
      </c>
      <c r="F31" s="101" t="s">
        <v>444</v>
      </c>
      <c r="G31" s="102" t="s">
        <v>455</v>
      </c>
      <c r="H31" s="103">
        <v>20000</v>
      </c>
      <c r="I31" s="156">
        <f>H37</f>
        <v>50000</v>
      </c>
      <c r="J31" s="156">
        <f>IF(D31="","",IF(D31=$D$110,$E$110,IF(D31=$D$111,$E$111,IF(D31=$D$112,$E$112,IF(D31=$D$113,$E$113,IF(D31=$D$114,$E$114,IF(D31=$D$115,$E$115,IF(D31=$D$116,$E$116,IF(D31=$D$117,$E$117,IF(D31=$D$118,$E$118,"ERRO"))))))))))</f>
        <v>50000</v>
      </c>
      <c r="K31" s="157">
        <f>IF(AND(C31=$U$122,D31=$V$120),$V$122,IF(AND(C31=$U$122,D31=$X$120),$X$122,IF(AND(C31=$U$122,D31=$Z$120),$Z$122,IF(AND(C31=$U$122,D31=$AB$120),$AB$122,IF(AND(C31=$U$122,D31=$AD$120),$AD$122,IF(AND(C31=$U$123,D31=$V$120),$V$123,IF(AND(C31=$U$123,D31=$X$120),$X$123,IF(AND(C31=$U$123,D31=$Z$120),$Z$123,IF(AND(C31=$U$123,D31=$AB$120),$AB$123,IF(AND(C31=$U$123,D31=$AD$120),$AD$123,IF(AND(C31=$U$126,D31=$V$124),$V$126,IF(AND(C31=$U$126,D31=$X$124),$X$126,IF(AND(C31=$U$126,D31=$Z$124),$Z$126,IF(AND(C31=$U$126,D31=$AB$124),$AB$126,IF(AND(C31=$U$127,D31=$V$124),$V$127,IF(AND(C31=$U$127,D31=$X$124),$X$127,IF(AND(C31=$U$127,D31=$Z$124),$Z$127,IF(AND(C31=$U$127,D31=$AB$124),$AB$127,""))))))))))))))))))</f>
        <v>120</v>
      </c>
      <c r="L31" s="157">
        <f>IF(AND(C31=$U$122,D31=$V$120),$W$122,IF(AND(C31=$U$122,D31=$X$120),$Y$122,IF(AND(C31=$U$122,D31=$Z$120),$AA$122,IF(AND(C31=$U$122,D31=$AB$120),$AC$122,IF(AND(C31=$U$122,D31=$AD$120),$AE$122,IF(AND(C31=$U$123,D31=$V$120),$W$123,IF(AND(C31=$U$123,D31=$X$120),$Y$123,IF(AND(C31=$U$123,D31=$Z$120),$AA$123,IF(AND(C31=$U$123,D31=$AB$120),$AC$123,IF(AND(C31=$U$123,D31=$AD$120),$AE$123,IF(AND(C31=$U$126,D31=$V$124),$W$126,IF(AND(C31=$U$126,D31=$X$124),$Y$126,IF(AND(C31=$U$126,D31=$Z$124),$AA$126,IF(AND(C31=$U$126,D31=$AB$124),$AC$126,IF(AND(C31=$U$127,D31=$V$124),$W$127,IF(AND(C31=$U$127,D31=$X$124),$Y$127,IF(AND(C31=$U$127,D31=$Z$124),$AA$127,IF(AND(C31=$U$127,D31=$AB$124),$AC$127,""))))))))))))))))))</f>
        <v>40</v>
      </c>
      <c r="M31" s="105">
        <v>122</v>
      </c>
      <c r="N31" s="105">
        <v>41</v>
      </c>
      <c r="O31" s="6">
        <f>M31*H31</f>
        <v>2440000</v>
      </c>
      <c r="P31" s="146">
        <f>O37/H37</f>
        <v>120.2</v>
      </c>
      <c r="Q31" s="6">
        <f>N31*H31</f>
        <v>820000</v>
      </c>
      <c r="R31" s="146">
        <f>Q37/H37</f>
        <v>40.4</v>
      </c>
    </row>
    <row r="32" spans="3:18">
      <c r="C32" s="155"/>
      <c r="D32" s="155"/>
      <c r="E32" s="101" t="s">
        <v>24</v>
      </c>
      <c r="F32" s="101" t="s">
        <v>444</v>
      </c>
      <c r="G32" s="102" t="s">
        <v>456</v>
      </c>
      <c r="H32" s="104">
        <v>30000</v>
      </c>
      <c r="I32" s="157"/>
      <c r="J32" s="157"/>
      <c r="K32" s="157"/>
      <c r="L32" s="157"/>
      <c r="M32" s="105">
        <v>119</v>
      </c>
      <c r="N32" s="105">
        <v>40</v>
      </c>
      <c r="O32" s="6">
        <f t="shared" ref="O32:O34" si="5">M32*H32</f>
        <v>3570000</v>
      </c>
      <c r="P32" s="147"/>
      <c r="Q32" s="6">
        <f t="shared" ref="Q32:Q36" si="6">N32*H32</f>
        <v>1200000</v>
      </c>
      <c r="R32" s="147"/>
    </row>
    <row r="33" spans="3:18">
      <c r="C33" s="155"/>
      <c r="D33" s="155"/>
      <c r="E33" s="101"/>
      <c r="F33" s="101"/>
      <c r="G33" s="102"/>
      <c r="H33" s="104"/>
      <c r="I33" s="157"/>
      <c r="J33" s="157"/>
      <c r="K33" s="157"/>
      <c r="L33" s="157"/>
      <c r="M33" s="105"/>
      <c r="N33" s="105"/>
      <c r="O33" s="6">
        <f t="shared" si="5"/>
        <v>0</v>
      </c>
      <c r="P33" s="147"/>
      <c r="Q33" s="6">
        <f t="shared" si="6"/>
        <v>0</v>
      </c>
      <c r="R33" s="147"/>
    </row>
    <row r="34" spans="3:18">
      <c r="C34" s="155"/>
      <c r="D34" s="155"/>
      <c r="E34" s="101"/>
      <c r="F34" s="101"/>
      <c r="G34" s="102"/>
      <c r="H34" s="104"/>
      <c r="I34" s="157"/>
      <c r="J34" s="157"/>
      <c r="K34" s="157"/>
      <c r="L34" s="157"/>
      <c r="M34" s="105"/>
      <c r="N34" s="105"/>
      <c r="O34" s="6">
        <f t="shared" si="5"/>
        <v>0</v>
      </c>
      <c r="P34" s="147"/>
      <c r="Q34" s="6">
        <f t="shared" si="6"/>
        <v>0</v>
      </c>
      <c r="R34" s="147"/>
    </row>
    <row r="35" spans="3:18">
      <c r="C35" s="155"/>
      <c r="D35" s="155"/>
      <c r="E35" s="101"/>
      <c r="F35" s="101"/>
      <c r="G35" s="102"/>
      <c r="H35" s="104"/>
      <c r="I35" s="157"/>
      <c r="J35" s="157"/>
      <c r="K35" s="157"/>
      <c r="L35" s="157"/>
      <c r="M35" s="105"/>
      <c r="N35" s="105"/>
      <c r="O35" s="6">
        <f>M35*H35</f>
        <v>0</v>
      </c>
      <c r="P35" s="147"/>
      <c r="Q35" s="6">
        <f t="shared" si="6"/>
        <v>0</v>
      </c>
      <c r="R35" s="147"/>
    </row>
    <row r="36" spans="3:18">
      <c r="C36" s="155"/>
      <c r="D36" s="155"/>
      <c r="E36" s="101"/>
      <c r="F36" s="101"/>
      <c r="G36" s="102"/>
      <c r="H36" s="104"/>
      <c r="I36" s="157"/>
      <c r="J36" s="157"/>
      <c r="K36" s="157"/>
      <c r="L36" s="157"/>
      <c r="M36" s="105"/>
      <c r="N36" s="105"/>
      <c r="O36" s="6">
        <f t="shared" ref="O36" si="7">M36*H36</f>
        <v>0</v>
      </c>
      <c r="P36" s="148"/>
      <c r="Q36" s="6">
        <f t="shared" si="6"/>
        <v>0</v>
      </c>
      <c r="R36" s="148"/>
    </row>
    <row r="37" spans="3:18">
      <c r="C37" s="143" t="s">
        <v>30</v>
      </c>
      <c r="D37" s="144"/>
      <c r="E37" s="144"/>
      <c r="F37" s="144"/>
      <c r="G37" s="145"/>
      <c r="H37" s="7">
        <f>SUM(H31:H36)</f>
        <v>50000</v>
      </c>
      <c r="I37" s="4" t="s">
        <v>31</v>
      </c>
      <c r="J37" s="7">
        <f>J31-I31</f>
        <v>0</v>
      </c>
      <c r="K37" s="8"/>
      <c r="L37" s="9"/>
      <c r="M37" s="7">
        <f>SUM(M31:M36)</f>
        <v>241</v>
      </c>
      <c r="N37" s="7">
        <f>SUM(N31:N36)</f>
        <v>81</v>
      </c>
      <c r="O37" s="7">
        <f>SUM(O31:O36)</f>
        <v>6010000</v>
      </c>
      <c r="P37" s="10"/>
      <c r="Q37" s="7">
        <f>SUM(Q31:Q36)</f>
        <v>2020000</v>
      </c>
      <c r="R37" s="10"/>
    </row>
    <row r="38" spans="3:18">
      <c r="C38" s="165" t="s">
        <v>5</v>
      </c>
      <c r="D38" s="166" t="s">
        <v>6</v>
      </c>
      <c r="E38" s="158" t="s">
        <v>7</v>
      </c>
      <c r="F38" s="169"/>
      <c r="G38" s="159"/>
      <c r="H38" s="158" t="s">
        <v>8</v>
      </c>
      <c r="I38" s="169"/>
      <c r="J38" s="159"/>
      <c r="K38" s="158" t="s">
        <v>9</v>
      </c>
      <c r="L38" s="159"/>
      <c r="M38" s="158" t="s">
        <v>10</v>
      </c>
      <c r="N38" s="159"/>
      <c r="O38" s="162" t="s">
        <v>11</v>
      </c>
      <c r="P38" s="163"/>
      <c r="Q38" s="163"/>
      <c r="R38" s="164"/>
    </row>
    <row r="39" spans="3:18">
      <c r="C39" s="165"/>
      <c r="D39" s="167"/>
      <c r="E39" s="160"/>
      <c r="F39" s="170"/>
      <c r="G39" s="161"/>
      <c r="H39" s="160"/>
      <c r="I39" s="170"/>
      <c r="J39" s="161"/>
      <c r="K39" s="160"/>
      <c r="L39" s="161"/>
      <c r="M39" s="160"/>
      <c r="N39" s="161"/>
      <c r="O39" s="162" t="s">
        <v>12</v>
      </c>
      <c r="P39" s="164"/>
      <c r="Q39" s="162" t="s">
        <v>13</v>
      </c>
      <c r="R39" s="164"/>
    </row>
    <row r="40" spans="3:18">
      <c r="C40" s="165"/>
      <c r="D40" s="168"/>
      <c r="E40" s="4" t="s">
        <v>14</v>
      </c>
      <c r="F40" s="4" t="s">
        <v>445</v>
      </c>
      <c r="G40" s="4" t="s">
        <v>15</v>
      </c>
      <c r="H40" s="4" t="s">
        <v>10</v>
      </c>
      <c r="I40" s="4" t="s">
        <v>16</v>
      </c>
      <c r="J40" s="4" t="s">
        <v>17</v>
      </c>
      <c r="K40" s="4" t="s">
        <v>12</v>
      </c>
      <c r="L40" s="4" t="s">
        <v>13</v>
      </c>
      <c r="M40" s="4" t="s">
        <v>12</v>
      </c>
      <c r="N40" s="4" t="s">
        <v>13</v>
      </c>
      <c r="O40" s="4" t="s">
        <v>18</v>
      </c>
      <c r="P40" s="4" t="s">
        <v>19</v>
      </c>
      <c r="Q40" s="4" t="s">
        <v>20</v>
      </c>
      <c r="R40" s="4" t="s">
        <v>21</v>
      </c>
    </row>
    <row r="41" spans="3:18">
      <c r="C41" s="155" t="s">
        <v>447</v>
      </c>
      <c r="D41" s="155" t="s">
        <v>41</v>
      </c>
      <c r="E41" s="101" t="s">
        <v>28</v>
      </c>
      <c r="F41" s="101" t="s">
        <v>444</v>
      </c>
      <c r="G41" s="102" t="s">
        <v>457</v>
      </c>
      <c r="H41" s="103">
        <v>1500</v>
      </c>
      <c r="I41" s="156">
        <f>H47</f>
        <v>9500</v>
      </c>
      <c r="J41" s="156">
        <f>IF(D41="","",IF(D41=$D$110,$E$110,IF(D41=$D$111,$E$111,IF(D41=$D$112,$E$112,IF(D41=$D$113,$E$113,IF(D41=$D$114,$E$114,IF(D41=$D$115,$E$115,IF(D41=$D$116,$E$116,IF(D41=$D$117,$E$117,IF(D41=$D$118,$E$118,"ERRO"))))))))))</f>
        <v>400000</v>
      </c>
      <c r="K41" s="157">
        <f>IF(AND(C41=$U$122,D41=$V$120),$V$122,IF(AND(C41=$U$122,D41=$X$120),$X$122,IF(AND(C41=$U$122,D41=$Z$120),$Z$122,IF(AND(C41=$U$122,D41=$AB$120),$AB$122,IF(AND(C41=$U$122,D41=$AD$120),$AD$122,IF(AND(C41=$U$123,D41=$V$120),$V$123,IF(AND(C41=$U$123,D41=$X$120),$X$123,IF(AND(C41=$U$123,D41=$Z$120),$Z$123,IF(AND(C41=$U$123,D41=$AB$120),$AB$123,IF(AND(C41=$U$123,D41=$AD$120),$AD$123,IF(AND(C41=$U$126,D41=$V$124),$V$126,IF(AND(C41=$U$126,D41=$X$124),$X$126,IF(AND(C41=$U$126,D41=$Z$124),$Z$126,IF(AND(C41=$U$126,D41=$AB$124),$AB$126,IF(AND(C41=$U$127,D41=$V$124),$V$127,IF(AND(C41=$U$127,D41=$X$124),$X$127,IF(AND(C41=$U$127,D41=$Z$124),$Z$127,IF(AND(C41=$U$127,D41=$AB$124),$AB$127,""))))))))))))))))))</f>
        <v>220</v>
      </c>
      <c r="L41" s="157">
        <f>IF(AND(C41=$U$122,D41=$V$120),$W$122,IF(AND(C41=$U$122,D41=$X$120),$Y$122,IF(AND(C41=$U$122,D41=$Z$120),$AA$122,IF(AND(C41=$U$122,D41=$AB$120),$AC$122,IF(AND(C41=$U$122,D41=$AD$120),$AE$122,IF(AND(C41=$U$123,D41=$V$120),$W$123,IF(AND(C41=$U$123,D41=$X$120),$Y$123,IF(AND(C41=$U$123,D41=$Z$120),$AA$123,IF(AND(C41=$U$123,D41=$AB$120),$AC$123,IF(AND(C41=$U$123,D41=$AD$120),$AE$123,IF(AND(C41=$U$126,D41=$V$124),$W$126,IF(AND(C41=$U$126,D41=$X$124),$Y$126,IF(AND(C41=$U$126,D41=$Z$124),$AA$126,IF(AND(C41=$U$126,D41=$AB$124),$AC$126,IF(AND(C41=$U$127,D41=$V$124),$W$127,IF(AND(C41=$U$127,D41=$X$124),$Y$127,IF(AND(C41=$U$127,D41=$Z$124),$AA$127,IF(AND(C41=$U$127,D41=$AB$124),$AC$127,""))))))))))))))))))</f>
        <v>60</v>
      </c>
      <c r="M41" s="105">
        <v>221</v>
      </c>
      <c r="N41" s="105">
        <v>61</v>
      </c>
      <c r="O41" s="6">
        <f>M41*H41</f>
        <v>331500</v>
      </c>
      <c r="P41" s="146">
        <f>O47/H47</f>
        <v>220</v>
      </c>
      <c r="Q41" s="6">
        <f>N41*H41</f>
        <v>91500</v>
      </c>
      <c r="R41" s="146">
        <f>Q47/H47</f>
        <v>60.021052631578947</v>
      </c>
    </row>
    <row r="42" spans="3:18">
      <c r="C42" s="155"/>
      <c r="D42" s="155"/>
      <c r="E42" s="101" t="s">
        <v>28</v>
      </c>
      <c r="F42" s="101" t="s">
        <v>444</v>
      </c>
      <c r="G42" s="102" t="s">
        <v>458</v>
      </c>
      <c r="H42" s="104">
        <v>1300</v>
      </c>
      <c r="I42" s="157"/>
      <c r="J42" s="157"/>
      <c r="K42" s="157"/>
      <c r="L42" s="157"/>
      <c r="M42" s="105">
        <v>220</v>
      </c>
      <c r="N42" s="105">
        <v>59</v>
      </c>
      <c r="O42" s="6">
        <f t="shared" ref="O42:O44" si="8">M42*H42</f>
        <v>286000</v>
      </c>
      <c r="P42" s="147"/>
      <c r="Q42" s="6">
        <f t="shared" ref="Q42:Q46" si="9">N42*H42</f>
        <v>76700</v>
      </c>
      <c r="R42" s="147"/>
    </row>
    <row r="43" spans="3:18">
      <c r="C43" s="155"/>
      <c r="D43" s="155"/>
      <c r="E43" s="101" t="s">
        <v>28</v>
      </c>
      <c r="F43" s="101" t="s">
        <v>444</v>
      </c>
      <c r="G43" s="102" t="s">
        <v>459</v>
      </c>
      <c r="H43" s="104">
        <v>2000</v>
      </c>
      <c r="I43" s="157"/>
      <c r="J43" s="157"/>
      <c r="K43" s="157"/>
      <c r="L43" s="157"/>
      <c r="M43" s="105">
        <v>221</v>
      </c>
      <c r="N43" s="105">
        <v>60</v>
      </c>
      <c r="O43" s="6">
        <f t="shared" si="8"/>
        <v>442000</v>
      </c>
      <c r="P43" s="147"/>
      <c r="Q43" s="6">
        <f t="shared" si="9"/>
        <v>120000</v>
      </c>
      <c r="R43" s="147"/>
    </row>
    <row r="44" spans="3:18">
      <c r="C44" s="155"/>
      <c r="D44" s="155"/>
      <c r="E44" s="101" t="s">
        <v>28</v>
      </c>
      <c r="F44" s="101" t="s">
        <v>444</v>
      </c>
      <c r="G44" s="102" t="s">
        <v>460</v>
      </c>
      <c r="H44" s="104">
        <v>3500</v>
      </c>
      <c r="I44" s="157"/>
      <c r="J44" s="157"/>
      <c r="K44" s="157"/>
      <c r="L44" s="157"/>
      <c r="M44" s="105">
        <v>219</v>
      </c>
      <c r="N44" s="105">
        <v>60</v>
      </c>
      <c r="O44" s="6">
        <f t="shared" si="8"/>
        <v>766500</v>
      </c>
      <c r="P44" s="147"/>
      <c r="Q44" s="6">
        <f t="shared" si="9"/>
        <v>210000</v>
      </c>
      <c r="R44" s="147"/>
    </row>
    <row r="45" spans="3:18">
      <c r="C45" s="155"/>
      <c r="D45" s="155"/>
      <c r="E45" s="101" t="s">
        <v>28</v>
      </c>
      <c r="F45" s="101" t="s">
        <v>444</v>
      </c>
      <c r="G45" s="102" t="s">
        <v>461</v>
      </c>
      <c r="H45" s="104">
        <v>1200</v>
      </c>
      <c r="I45" s="157"/>
      <c r="J45" s="157"/>
      <c r="K45" s="157"/>
      <c r="L45" s="157"/>
      <c r="M45" s="105">
        <v>220</v>
      </c>
      <c r="N45" s="105">
        <v>60</v>
      </c>
      <c r="O45" s="6">
        <f>M45*H45</f>
        <v>264000</v>
      </c>
      <c r="P45" s="147"/>
      <c r="Q45" s="6">
        <f t="shared" si="9"/>
        <v>72000</v>
      </c>
      <c r="R45" s="147"/>
    </row>
    <row r="46" spans="3:18">
      <c r="C46" s="155"/>
      <c r="D46" s="155"/>
      <c r="E46" s="101"/>
      <c r="F46" s="101"/>
      <c r="G46" s="102"/>
      <c r="H46" s="104"/>
      <c r="I46" s="157"/>
      <c r="J46" s="157"/>
      <c r="K46" s="157"/>
      <c r="L46" s="157"/>
      <c r="M46" s="105"/>
      <c r="N46" s="105"/>
      <c r="O46" s="6">
        <f t="shared" ref="O46" si="10">M46*H46</f>
        <v>0</v>
      </c>
      <c r="P46" s="148"/>
      <c r="Q46" s="6">
        <f t="shared" si="9"/>
        <v>0</v>
      </c>
      <c r="R46" s="148"/>
    </row>
    <row r="47" spans="3:18">
      <c r="C47" s="143" t="s">
        <v>30</v>
      </c>
      <c r="D47" s="144"/>
      <c r="E47" s="144"/>
      <c r="F47" s="144"/>
      <c r="G47" s="145"/>
      <c r="H47" s="7">
        <f>SUM(H41:H46)</f>
        <v>9500</v>
      </c>
      <c r="I47" s="4" t="s">
        <v>31</v>
      </c>
      <c r="J47" s="7">
        <f>J41-I41</f>
        <v>390500</v>
      </c>
      <c r="K47" s="8"/>
      <c r="L47" s="9"/>
      <c r="M47" s="7">
        <f>SUM(M41:M46)</f>
        <v>1101</v>
      </c>
      <c r="N47" s="7">
        <f>SUM(N41:N46)</f>
        <v>300</v>
      </c>
      <c r="O47" s="7">
        <f>SUM(O41:O46)</f>
        <v>2090000</v>
      </c>
      <c r="P47" s="10"/>
      <c r="Q47" s="7">
        <f>SUM(Q41:Q46)</f>
        <v>570200</v>
      </c>
      <c r="R47" s="10"/>
    </row>
    <row r="108" spans="3:6">
      <c r="C108" s="14" t="s">
        <v>35</v>
      </c>
      <c r="D108" s="14" t="s">
        <v>6</v>
      </c>
      <c r="E108" s="11" t="s">
        <v>17</v>
      </c>
      <c r="F108" s="59"/>
    </row>
    <row r="109" spans="3:6">
      <c r="C109" s="14"/>
      <c r="D109" s="15"/>
      <c r="E109" s="11"/>
      <c r="F109" s="59"/>
    </row>
    <row r="110" spans="3:6">
      <c r="C110" s="14" t="s">
        <v>22</v>
      </c>
      <c r="D110" s="15" t="s">
        <v>33</v>
      </c>
      <c r="E110" s="13">
        <v>10000</v>
      </c>
      <c r="F110" s="60"/>
    </row>
    <row r="111" spans="3:6">
      <c r="C111" s="14" t="s">
        <v>447</v>
      </c>
      <c r="D111" s="15" t="s">
        <v>36</v>
      </c>
      <c r="E111" s="13">
        <v>15000</v>
      </c>
      <c r="F111" s="60"/>
    </row>
    <row r="112" spans="3:6">
      <c r="C112" s="14" t="s">
        <v>37</v>
      </c>
      <c r="D112" s="15" t="s">
        <v>38</v>
      </c>
      <c r="E112" s="13">
        <v>30000</v>
      </c>
      <c r="F112" s="60"/>
    </row>
    <row r="113" spans="3:31">
      <c r="C113" s="14" t="s">
        <v>34</v>
      </c>
      <c r="D113" s="15" t="s">
        <v>39</v>
      </c>
      <c r="E113" s="13">
        <v>55000</v>
      </c>
      <c r="F113" s="59"/>
    </row>
    <row r="114" spans="3:31">
      <c r="C114" s="16"/>
      <c r="D114" s="64" t="s">
        <v>23</v>
      </c>
      <c r="E114" s="13">
        <v>20000</v>
      </c>
      <c r="F114" s="60"/>
    </row>
    <row r="115" spans="3:31">
      <c r="C115" s="16"/>
      <c r="D115" s="64" t="s">
        <v>32</v>
      </c>
      <c r="E115" s="13">
        <v>40000</v>
      </c>
      <c r="F115" s="60"/>
    </row>
    <row r="116" spans="3:31">
      <c r="C116" s="16"/>
      <c r="D116" s="64" t="s">
        <v>40</v>
      </c>
      <c r="E116" s="13">
        <v>50000</v>
      </c>
      <c r="F116" s="60"/>
    </row>
    <row r="117" spans="3:31">
      <c r="C117" s="16"/>
      <c r="D117" s="64" t="s">
        <v>41</v>
      </c>
      <c r="E117" s="13">
        <v>400000</v>
      </c>
      <c r="F117" s="60"/>
    </row>
    <row r="118" spans="3:31">
      <c r="C118" s="16"/>
      <c r="D118" s="64" t="s">
        <v>42</v>
      </c>
      <c r="E118" s="13">
        <v>510000</v>
      </c>
      <c r="F118" s="59"/>
    </row>
    <row r="120" spans="3:31" ht="28.5" customHeight="1">
      <c r="U120" s="65" t="s">
        <v>446</v>
      </c>
      <c r="V120" s="187" t="s">
        <v>23</v>
      </c>
      <c r="W120" s="188"/>
      <c r="X120" s="187" t="s">
        <v>32</v>
      </c>
      <c r="Y120" s="188"/>
      <c r="Z120" s="187" t="s">
        <v>40</v>
      </c>
      <c r="AA120" s="188"/>
      <c r="AB120" s="187" t="s">
        <v>41</v>
      </c>
      <c r="AC120" s="188"/>
      <c r="AD120" s="187" t="s">
        <v>42</v>
      </c>
      <c r="AE120" s="188"/>
    </row>
    <row r="121" spans="3:31">
      <c r="U121" s="65"/>
      <c r="V121" s="65" t="s">
        <v>12</v>
      </c>
      <c r="W121" s="66" t="s">
        <v>13</v>
      </c>
      <c r="X121" s="65" t="s">
        <v>12</v>
      </c>
      <c r="Y121" s="66" t="s">
        <v>13</v>
      </c>
      <c r="Z121" s="65" t="s">
        <v>12</v>
      </c>
      <c r="AA121" s="66" t="s">
        <v>13</v>
      </c>
      <c r="AB121" s="65" t="s">
        <v>12</v>
      </c>
      <c r="AC121" s="66" t="s">
        <v>13</v>
      </c>
      <c r="AD121" s="65" t="s">
        <v>12</v>
      </c>
      <c r="AE121" s="66" t="s">
        <v>13</v>
      </c>
    </row>
    <row r="122" spans="3:31">
      <c r="U122" s="63" t="s">
        <v>22</v>
      </c>
      <c r="V122" s="62">
        <v>30</v>
      </c>
      <c r="W122" s="11">
        <v>15</v>
      </c>
      <c r="X122" s="11">
        <v>60</v>
      </c>
      <c r="Y122" s="11">
        <v>25</v>
      </c>
      <c r="Z122" s="11">
        <v>70</v>
      </c>
      <c r="AA122" s="11">
        <v>30</v>
      </c>
      <c r="AB122" s="11">
        <v>120</v>
      </c>
      <c r="AC122" s="11">
        <v>45</v>
      </c>
      <c r="AD122" s="11">
        <v>220</v>
      </c>
      <c r="AE122" s="11">
        <v>60</v>
      </c>
    </row>
    <row r="123" spans="3:31">
      <c r="U123" s="14" t="s">
        <v>447</v>
      </c>
      <c r="V123" s="62">
        <v>50</v>
      </c>
      <c r="W123" s="11">
        <v>20</v>
      </c>
      <c r="X123" s="11">
        <v>90</v>
      </c>
      <c r="Y123" s="11">
        <v>35</v>
      </c>
      <c r="Z123" s="11">
        <v>120</v>
      </c>
      <c r="AA123" s="11">
        <v>40</v>
      </c>
      <c r="AB123" s="11">
        <v>220</v>
      </c>
      <c r="AC123" s="11">
        <v>60</v>
      </c>
      <c r="AD123" s="11">
        <v>400</v>
      </c>
      <c r="AE123" s="11">
        <v>80</v>
      </c>
    </row>
    <row r="124" spans="3:31">
      <c r="U124" s="65" t="s">
        <v>446</v>
      </c>
      <c r="V124" s="187" t="s">
        <v>33</v>
      </c>
      <c r="W124" s="188"/>
      <c r="X124" s="187" t="s">
        <v>36</v>
      </c>
      <c r="Y124" s="188"/>
      <c r="Z124" s="187" t="s">
        <v>38</v>
      </c>
      <c r="AA124" s="188"/>
      <c r="AB124" s="187" t="s">
        <v>39</v>
      </c>
      <c r="AC124" s="188"/>
    </row>
    <row r="125" spans="3:31">
      <c r="U125" s="65"/>
      <c r="V125" s="65" t="s">
        <v>12</v>
      </c>
      <c r="W125" s="66" t="s">
        <v>13</v>
      </c>
      <c r="X125" s="65" t="s">
        <v>12</v>
      </c>
      <c r="Y125" s="66" t="s">
        <v>13</v>
      </c>
      <c r="Z125" s="65" t="s">
        <v>12</v>
      </c>
      <c r="AA125" s="66" t="s">
        <v>13</v>
      </c>
      <c r="AB125" s="65" t="s">
        <v>12</v>
      </c>
      <c r="AC125" s="66" t="s">
        <v>13</v>
      </c>
    </row>
    <row r="126" spans="3:31">
      <c r="U126" s="14" t="s">
        <v>37</v>
      </c>
      <c r="V126" s="62">
        <v>15</v>
      </c>
      <c r="W126" s="11">
        <v>8</v>
      </c>
      <c r="X126" s="11">
        <v>23</v>
      </c>
      <c r="Y126" s="11">
        <v>14</v>
      </c>
      <c r="Z126" s="11">
        <v>30</v>
      </c>
      <c r="AA126" s="11">
        <v>20</v>
      </c>
      <c r="AB126" s="11">
        <v>60</v>
      </c>
      <c r="AC126" s="11">
        <v>30</v>
      </c>
    </row>
    <row r="127" spans="3:31">
      <c r="U127" s="14" t="s">
        <v>34</v>
      </c>
      <c r="V127" s="62">
        <v>15</v>
      </c>
      <c r="W127" s="11">
        <v>8</v>
      </c>
      <c r="X127" s="11">
        <v>23</v>
      </c>
      <c r="Y127" s="11">
        <v>14</v>
      </c>
      <c r="Z127" s="11">
        <v>30</v>
      </c>
      <c r="AA127" s="11">
        <v>20</v>
      </c>
      <c r="AB127" s="11">
        <v>60</v>
      </c>
      <c r="AC127" s="11">
        <v>30</v>
      </c>
    </row>
  </sheetData>
  <sheetProtection autoFilter="0"/>
  <mergeCells count="83">
    <mergeCell ref="Z124:AA124"/>
    <mergeCell ref="AB124:AC124"/>
    <mergeCell ref="AD120:AE120"/>
    <mergeCell ref="V120:W120"/>
    <mergeCell ref="X120:Y120"/>
    <mergeCell ref="Z120:AA120"/>
    <mergeCell ref="AB120:AC120"/>
    <mergeCell ref="M8:N9"/>
    <mergeCell ref="O8:R8"/>
    <mergeCell ref="O9:P9"/>
    <mergeCell ref="V124:W124"/>
    <mergeCell ref="X124:Y124"/>
    <mergeCell ref="P31:P36"/>
    <mergeCell ref="R31:R36"/>
    <mergeCell ref="P41:P46"/>
    <mergeCell ref="R41:R46"/>
    <mergeCell ref="P21:P26"/>
    <mergeCell ref="R21:R26"/>
    <mergeCell ref="Q9:R9"/>
    <mergeCell ref="M28:N29"/>
    <mergeCell ref="O28:R28"/>
    <mergeCell ref="O29:P29"/>
    <mergeCell ref="Q29:R29"/>
    <mergeCell ref="D11:D16"/>
    <mergeCell ref="C11:C16"/>
    <mergeCell ref="E8:G9"/>
    <mergeCell ref="H8:J9"/>
    <mergeCell ref="K8:L9"/>
    <mergeCell ref="C1:R1"/>
    <mergeCell ref="C2:R2"/>
    <mergeCell ref="C3:R3"/>
    <mergeCell ref="D5:G5"/>
    <mergeCell ref="D6:G6"/>
    <mergeCell ref="C28:C30"/>
    <mergeCell ref="D28:D30"/>
    <mergeCell ref="E28:G29"/>
    <mergeCell ref="H28:J29"/>
    <mergeCell ref="K28:L29"/>
    <mergeCell ref="C27:G27"/>
    <mergeCell ref="M18:N19"/>
    <mergeCell ref="O18:R18"/>
    <mergeCell ref="O19:P19"/>
    <mergeCell ref="Q19:R19"/>
    <mergeCell ref="L21:L26"/>
    <mergeCell ref="C21:C26"/>
    <mergeCell ref="D21:D26"/>
    <mergeCell ref="I21:I26"/>
    <mergeCell ref="J21:J26"/>
    <mergeCell ref="K21:K26"/>
    <mergeCell ref="C18:C20"/>
    <mergeCell ref="D18:D20"/>
    <mergeCell ref="E18:G19"/>
    <mergeCell ref="H18:J19"/>
    <mergeCell ref="K18:L19"/>
    <mergeCell ref="C37:G37"/>
    <mergeCell ref="C38:C40"/>
    <mergeCell ref="D38:D40"/>
    <mergeCell ref="E38:G39"/>
    <mergeCell ref="H38:J39"/>
    <mergeCell ref="J31:J36"/>
    <mergeCell ref="L41:L46"/>
    <mergeCell ref="K38:L39"/>
    <mergeCell ref="M38:N39"/>
    <mergeCell ref="O38:R38"/>
    <mergeCell ref="O39:P39"/>
    <mergeCell ref="Q39:R39"/>
    <mergeCell ref="K31:K36"/>
    <mergeCell ref="C47:G47"/>
    <mergeCell ref="P11:P16"/>
    <mergeCell ref="R11:R16"/>
    <mergeCell ref="I11:I16"/>
    <mergeCell ref="J11:J16"/>
    <mergeCell ref="K11:K16"/>
    <mergeCell ref="L11:L16"/>
    <mergeCell ref="C41:C46"/>
    <mergeCell ref="D41:D46"/>
    <mergeCell ref="I41:I46"/>
    <mergeCell ref="J41:J46"/>
    <mergeCell ref="K41:K46"/>
    <mergeCell ref="L31:L36"/>
    <mergeCell ref="C31:C36"/>
    <mergeCell ref="D31:D36"/>
    <mergeCell ref="I31:I36"/>
  </mergeCells>
  <dataValidations count="2">
    <dataValidation type="list" allowBlank="1" showInputMessage="1" showErrorMessage="1" sqref="D21:D26 D41:D46 D31:D36 D11">
      <formula1>$D$109:$D$118</formula1>
    </dataValidation>
    <dataValidation type="list" allowBlank="1" showInputMessage="1" showErrorMessage="1" sqref="C21:C26 C41:C46 C31:C36 C11">
      <formula1>$C$109:$C$113</formula1>
    </dataValidation>
  </dataValidations>
  <pageMargins left="0.511811024" right="0.511811024" top="0.78740157499999996" bottom="0.78740157499999996" header="0.31496062000000002" footer="0.31496062000000002"/>
  <pageSetup paperSize="9" scale="44" orientation="landscape" r:id="rId1"/>
  <ignoredErrors>
    <ignoredError sqref="F22 F21 F12:F13 E31:F31 F42 F11 E11:E16 F14:F16 E21:E24 F23:F24 E32:F32 F41 E41:E45 F43:F4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405"/>
  <sheetViews>
    <sheetView showGridLines="0" topLeftCell="D9" zoomScale="70" zoomScaleNormal="70" zoomScaleSheetLayoutView="55" workbookViewId="0">
      <selection activeCell="Q41" sqref="Q41"/>
    </sheetView>
  </sheetViews>
  <sheetFormatPr defaultRowHeight="15"/>
  <cols>
    <col min="1" max="1" width="11.5703125" customWidth="1"/>
    <col min="2" max="2" width="12.140625" customWidth="1"/>
    <col min="3" max="3" width="116.85546875" customWidth="1"/>
    <col min="4" max="4" width="19" customWidth="1"/>
    <col min="5" max="5" width="19.42578125" customWidth="1"/>
    <col min="6" max="6" width="22.85546875" customWidth="1"/>
    <col min="7" max="7" width="20.28515625" customWidth="1"/>
    <col min="8" max="8" width="19.7109375" customWidth="1"/>
    <col min="9" max="9" width="15" customWidth="1"/>
    <col min="10" max="10" width="72.140625" bestFit="1" customWidth="1"/>
    <col min="11" max="11" width="14.7109375" customWidth="1"/>
    <col min="12" max="12" width="11.42578125" customWidth="1"/>
    <col min="13" max="13" width="11.85546875" customWidth="1"/>
    <col min="14" max="14" width="11.140625" customWidth="1"/>
    <col min="15" max="15" width="13.42578125" customWidth="1"/>
    <col min="16" max="16" width="16.42578125" customWidth="1"/>
    <col min="17" max="17" width="15.85546875" customWidth="1"/>
    <col min="18" max="18" width="16" customWidth="1"/>
    <col min="19" max="19" width="17.7109375" customWidth="1"/>
    <col min="22" max="22" width="38.140625" customWidth="1"/>
    <col min="23" max="23" width="33.140625" style="106" customWidth="1"/>
    <col min="24" max="24" width="37.28515625" style="106" customWidth="1"/>
    <col min="26" max="26" width="9.140625" hidden="1" customWidth="1"/>
    <col min="27" max="27" width="7.42578125" hidden="1" customWidth="1"/>
    <col min="28" max="28" width="8.140625" customWidth="1"/>
    <col min="29" max="29" width="9.7109375" customWidth="1"/>
    <col min="30" max="30" width="14.42578125" customWidth="1"/>
    <col min="31" max="31" width="8.85546875" customWidth="1"/>
    <col min="32" max="32" width="9.140625" customWidth="1"/>
    <col min="33" max="33" width="68.7109375" customWidth="1"/>
    <col min="34" max="34" width="39.5703125" customWidth="1"/>
    <col min="35" max="35" width="34.140625" customWidth="1"/>
  </cols>
  <sheetData>
    <row r="2" spans="1:24" ht="23.25">
      <c r="A2" s="199" t="s">
        <v>43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1"/>
    </row>
    <row r="3" spans="1:24" ht="20.25">
      <c r="A3" s="202" t="s">
        <v>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4"/>
    </row>
    <row r="4" spans="1:24" ht="18">
      <c r="A4" s="205" t="s">
        <v>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7"/>
    </row>
    <row r="5" spans="1:24" ht="18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24">
      <c r="D6" s="18"/>
      <c r="E6" s="18"/>
      <c r="F6" s="18"/>
      <c r="G6" s="18"/>
      <c r="H6" s="18"/>
      <c r="I6" s="18"/>
    </row>
    <row r="7" spans="1:24" ht="15.75">
      <c r="A7" s="208" t="s">
        <v>44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10"/>
    </row>
    <row r="8" spans="1:24">
      <c r="D8" s="18"/>
      <c r="E8" s="18"/>
      <c r="F8" s="18"/>
      <c r="G8" s="18"/>
      <c r="H8" s="18"/>
      <c r="I8" s="18"/>
    </row>
    <row r="9" spans="1:24" ht="15.75">
      <c r="A9" s="19" t="s">
        <v>45</v>
      </c>
      <c r="B9" s="19"/>
      <c r="C9" s="20" t="s">
        <v>46</v>
      </c>
      <c r="D9" s="19"/>
      <c r="E9" s="19" t="s">
        <v>47</v>
      </c>
      <c r="F9" s="19"/>
      <c r="G9" s="19"/>
      <c r="H9" s="19"/>
      <c r="J9" s="19"/>
      <c r="K9" s="19"/>
      <c r="L9" s="19"/>
    </row>
    <row r="10" spans="1:24" ht="15" customHeight="1">
      <c r="A10" s="217"/>
      <c r="B10" s="218"/>
      <c r="C10" s="217"/>
      <c r="D10" s="219"/>
      <c r="E10" s="211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3"/>
    </row>
    <row r="11" spans="1:24">
      <c r="D11" s="18"/>
      <c r="E11" s="18"/>
      <c r="F11" s="18"/>
      <c r="G11" s="18"/>
      <c r="H11" s="18"/>
      <c r="I11" s="18"/>
    </row>
    <row r="12" spans="1:24">
      <c r="D12" s="18"/>
      <c r="E12" s="18"/>
      <c r="F12" s="18"/>
      <c r="G12" s="18"/>
      <c r="H12" s="18"/>
      <c r="I12" s="18"/>
    </row>
    <row r="13" spans="1:24" ht="15.75">
      <c r="A13" s="208" t="s">
        <v>48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10"/>
    </row>
    <row r="14" spans="1:24">
      <c r="D14" s="18"/>
      <c r="E14" s="18"/>
      <c r="F14" s="18"/>
      <c r="G14" s="18"/>
      <c r="H14" s="18"/>
      <c r="I14" s="18"/>
    </row>
    <row r="15" spans="1:24" ht="15.75">
      <c r="A15" s="19" t="s">
        <v>49</v>
      </c>
      <c r="B15" s="19"/>
      <c r="C15" s="19" t="s">
        <v>50</v>
      </c>
      <c r="D15" s="19"/>
      <c r="E15" s="19" t="s">
        <v>51</v>
      </c>
      <c r="F15" s="19"/>
      <c r="G15" s="19"/>
      <c r="H15" s="19"/>
      <c r="I15" s="19" t="s">
        <v>52</v>
      </c>
      <c r="L15" s="19"/>
    </row>
    <row r="16" spans="1:24" ht="15.75" customHeight="1">
      <c r="A16" s="220"/>
      <c r="B16" s="221"/>
      <c r="C16" s="220"/>
      <c r="D16" s="221"/>
      <c r="E16" s="222"/>
      <c r="F16" s="222"/>
      <c r="G16" s="222"/>
      <c r="H16" s="223"/>
      <c r="I16" s="214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6"/>
    </row>
    <row r="17" spans="1:27">
      <c r="A17" s="21"/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</row>
    <row r="18" spans="1:27">
      <c r="D18" s="18"/>
      <c r="E18" s="18"/>
      <c r="F18" s="18"/>
      <c r="G18" s="18"/>
      <c r="H18" s="18"/>
      <c r="I18" s="18"/>
    </row>
    <row r="19" spans="1:27" ht="15.75">
      <c r="A19" s="208" t="s">
        <v>53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10"/>
    </row>
    <row r="20" spans="1:27">
      <c r="D20" s="18"/>
      <c r="E20" s="18"/>
      <c r="F20" s="18"/>
      <c r="G20" s="18"/>
      <c r="H20" s="18"/>
      <c r="I20" s="18"/>
    </row>
    <row r="21" spans="1:27" ht="15.75">
      <c r="A21" s="191" t="s">
        <v>54</v>
      </c>
      <c r="B21" s="191"/>
      <c r="C21" s="192" t="s">
        <v>55</v>
      </c>
      <c r="D21" s="193"/>
      <c r="E21" s="23"/>
      <c r="F21" s="23"/>
      <c r="G21" s="23"/>
      <c r="H21" s="23"/>
      <c r="I21" s="23"/>
      <c r="J21" s="23"/>
    </row>
    <row r="22" spans="1:27" ht="15.75">
      <c r="A22" s="191" t="s">
        <v>56</v>
      </c>
      <c r="B22" s="191"/>
      <c r="C22" s="192" t="s">
        <v>57</v>
      </c>
      <c r="D22" s="193"/>
      <c r="E22" s="23"/>
      <c r="F22" s="23"/>
      <c r="G22" s="23"/>
      <c r="H22" s="23"/>
      <c r="I22" s="23"/>
      <c r="J22" s="23"/>
    </row>
    <row r="23" spans="1:27" ht="15.75">
      <c r="A23" s="194" t="s">
        <v>58</v>
      </c>
      <c r="B23" s="195"/>
      <c r="C23" s="192" t="s">
        <v>59</v>
      </c>
      <c r="D23" s="193"/>
      <c r="E23" s="24"/>
      <c r="F23" s="24"/>
      <c r="G23" s="24"/>
      <c r="H23" s="24"/>
      <c r="I23" s="24"/>
      <c r="J23" s="24"/>
    </row>
    <row r="24" spans="1:27" ht="15.75">
      <c r="A24" s="191" t="s">
        <v>60</v>
      </c>
      <c r="B24" s="191"/>
      <c r="C24" s="192" t="s">
        <v>61</v>
      </c>
      <c r="D24" s="193"/>
      <c r="E24" s="23"/>
      <c r="F24" s="23"/>
      <c r="G24" s="23"/>
      <c r="H24" s="23"/>
      <c r="I24" s="23"/>
      <c r="J24" s="23"/>
    </row>
    <row r="25" spans="1:27" ht="15.75">
      <c r="A25" s="191" t="s">
        <v>62</v>
      </c>
      <c r="B25" s="191"/>
      <c r="C25" s="196">
        <v>1000</v>
      </c>
      <c r="D25" s="197"/>
      <c r="E25" s="23"/>
      <c r="F25" s="23"/>
      <c r="G25" s="23"/>
      <c r="H25" s="23"/>
      <c r="I25" s="23"/>
      <c r="J25" s="23"/>
    </row>
    <row r="26" spans="1:27" ht="15.75">
      <c r="A26" s="191" t="s">
        <v>63</v>
      </c>
      <c r="B26" s="191"/>
      <c r="C26" s="192" t="s">
        <v>23</v>
      </c>
      <c r="D26" s="193"/>
      <c r="E26" s="23"/>
      <c r="F26" s="23"/>
      <c r="G26" s="23"/>
      <c r="H26" s="23"/>
      <c r="I26" s="23"/>
      <c r="J26" s="23"/>
    </row>
    <row r="27" spans="1:27" ht="15" customHeight="1">
      <c r="A27" s="191" t="s">
        <v>64</v>
      </c>
      <c r="B27" s="191"/>
      <c r="C27" s="192">
        <v>2025</v>
      </c>
      <c r="D27" s="193"/>
      <c r="E27" s="23"/>
      <c r="F27" s="23"/>
      <c r="G27" s="23"/>
      <c r="H27" s="23"/>
      <c r="I27" s="23"/>
      <c r="J27" s="23"/>
    </row>
    <row r="28" spans="1:27">
      <c r="D28" s="18"/>
      <c r="E28" s="18"/>
      <c r="F28" s="18"/>
      <c r="G28" s="18"/>
      <c r="H28" s="18"/>
      <c r="I28" s="18"/>
    </row>
    <row r="29" spans="1:27" s="47" customFormat="1" ht="38.25">
      <c r="A29" s="135" t="s">
        <v>65</v>
      </c>
      <c r="B29" s="135" t="s">
        <v>66</v>
      </c>
      <c r="C29" s="198" t="s">
        <v>67</v>
      </c>
      <c r="D29" s="198"/>
      <c r="E29" s="135" t="s">
        <v>68</v>
      </c>
      <c r="F29" s="135" t="s">
        <v>69</v>
      </c>
      <c r="G29" s="135" t="s">
        <v>13</v>
      </c>
      <c r="H29" s="135" t="s">
        <v>70</v>
      </c>
      <c r="I29" s="135" t="s">
        <v>71</v>
      </c>
      <c r="J29" s="135" t="s">
        <v>72</v>
      </c>
      <c r="K29" s="25" t="s">
        <v>73</v>
      </c>
      <c r="L29" s="26" t="s">
        <v>74</v>
      </c>
      <c r="M29" s="27" t="s">
        <v>75</v>
      </c>
      <c r="N29" s="27" t="s">
        <v>76</v>
      </c>
      <c r="O29" s="26" t="s">
        <v>77</v>
      </c>
      <c r="P29" s="26" t="s">
        <v>78</v>
      </c>
      <c r="Q29" s="135" t="s">
        <v>79</v>
      </c>
      <c r="R29" s="135" t="s">
        <v>80</v>
      </c>
      <c r="S29" s="135" t="s">
        <v>81</v>
      </c>
      <c r="T29" s="135" t="s">
        <v>12</v>
      </c>
      <c r="U29" s="135" t="s">
        <v>13</v>
      </c>
      <c r="V29" s="135" t="s">
        <v>607</v>
      </c>
      <c r="W29" s="135" t="s">
        <v>609</v>
      </c>
      <c r="Z29" s="28" t="s">
        <v>82</v>
      </c>
      <c r="AA29" s="28" t="s">
        <v>83</v>
      </c>
    </row>
    <row r="30" spans="1:27">
      <c r="A30" s="91" t="s">
        <v>84</v>
      </c>
      <c r="B30" s="92" t="s">
        <v>623</v>
      </c>
      <c r="C30" s="189" t="str">
        <f>IF(B30="","",IF(A30="III",VLOOKUP(B30,$B$115:$I$1000,2,FALSE),VLOOKUP(B30,$B$115:$I$1000,2,FALSE)))</f>
        <v>Cabos de embreagem (Item 12.3 com redação dada pela Portaria Suframa nº 1.742, de 26.12.2024)</v>
      </c>
      <c r="D30" s="190"/>
      <c r="E30" s="29">
        <f>IF(B30="","",IF(A30="III",VLOOKUP(B30,$B$115:$I$1000,6,FALSE),VLOOKUP(B30,$B$115:$I$1000,6,FALSE)))</f>
        <v>2</v>
      </c>
      <c r="F30" s="30">
        <f>IF(B30="","",IF(A30="III",VLOOKUP(B30,$B$115:$I$1000,7,FALSE),VLOOKUP(B30,$B$115:$I$1000,7,FALSE)))</f>
        <v>3</v>
      </c>
      <c r="G30" s="30">
        <f>IF(B30="","",IF(A30="III",VLOOKUP(B30,$B$115:$I$1000,8,FALSE),VLOOKUP(B30,$B$115:$I$1000,8,FALSE)))</f>
        <v>1</v>
      </c>
      <c r="H30" s="70">
        <v>87141000</v>
      </c>
      <c r="I30" s="71" t="s">
        <v>85</v>
      </c>
      <c r="J30" s="72" t="s">
        <v>86</v>
      </c>
      <c r="K30" s="70">
        <v>1</v>
      </c>
      <c r="L30" s="93">
        <v>500</v>
      </c>
      <c r="M30" s="93">
        <v>0</v>
      </c>
      <c r="N30" s="93">
        <v>0</v>
      </c>
      <c r="O30" s="31">
        <f t="shared" ref="O30:O56" si="0">(L30+M30)-N30</f>
        <v>500</v>
      </c>
      <c r="P30" s="32">
        <f>1-(O30/$C$25)/K30</f>
        <v>0.5</v>
      </c>
      <c r="Q30" s="91" t="s">
        <v>87</v>
      </c>
      <c r="R30" s="91" t="s">
        <v>88</v>
      </c>
      <c r="S30" s="95"/>
      <c r="T30" s="34">
        <f>AA30*P30</f>
        <v>1.5</v>
      </c>
      <c r="U30" s="34">
        <f>G30*P30</f>
        <v>0.5</v>
      </c>
      <c r="V30" s="131"/>
      <c r="W30" s="131"/>
      <c r="X30"/>
      <c r="Z30" s="33">
        <f>IF(Q30=$A$87,E30,F30)</f>
        <v>3</v>
      </c>
      <c r="AA30" s="33">
        <f>IF(R30=$B$87,S30*Z30*0.2,Z30)</f>
        <v>3</v>
      </c>
    </row>
    <row r="31" spans="1:27">
      <c r="A31" s="91" t="s">
        <v>84</v>
      </c>
      <c r="B31" s="92" t="s">
        <v>615</v>
      </c>
      <c r="C31" s="189" t="str">
        <f t="shared" ref="C31:C43" si="1">IF(B31="","",IF(A31="III",VLOOKUP(B31,$B$115:$I$1000,2,FALSE),VLOOKUP(B31,$B$115:$I$1000,2,FALSE)))</f>
        <v>Cabos de freio (Item 12.2 com redação dada pela Portaria Suframa nº 1.742, de 26.12.2024)</v>
      </c>
      <c r="D31" s="190"/>
      <c r="E31" s="29">
        <f t="shared" ref="E31:E56" si="2">IF(B31="","",IF(A31="III",VLOOKUP(B31,$B$115:$I$1000,6,FALSE),VLOOKUP(B31,$B$115:$I$1000,6,FALSE)))</f>
        <v>2</v>
      </c>
      <c r="F31" s="30">
        <f t="shared" ref="F31:F56" si="3">IF(B31="","",IF(A31="III",VLOOKUP(B31,$B$115:$I$1000,7,FALSE),VLOOKUP(B31,$B$115:$I$1000,7,FALSE)))</f>
        <v>3</v>
      </c>
      <c r="G31" s="30">
        <f t="shared" ref="G31:G56" si="4">IF(B31="","",IF(A31="III",VLOOKUP(B31,$B$115:$I$1000,8,FALSE),VLOOKUP(B31,$B$115:$I$1000,8,FALSE)))</f>
        <v>1</v>
      </c>
      <c r="H31" s="70">
        <v>87141000</v>
      </c>
      <c r="I31" s="71" t="s">
        <v>89</v>
      </c>
      <c r="J31" s="94" t="s">
        <v>90</v>
      </c>
      <c r="K31" s="70">
        <v>1</v>
      </c>
      <c r="L31" s="93">
        <v>250</v>
      </c>
      <c r="M31" s="93">
        <v>0</v>
      </c>
      <c r="N31" s="93">
        <v>0</v>
      </c>
      <c r="O31" s="31">
        <f t="shared" si="0"/>
        <v>250</v>
      </c>
      <c r="P31" s="32">
        <f t="shared" ref="P31:P56" si="5">1-(O31/$C$25)/K31</f>
        <v>0.75</v>
      </c>
      <c r="Q31" s="91" t="s">
        <v>95</v>
      </c>
      <c r="R31" s="91" t="s">
        <v>88</v>
      </c>
      <c r="S31" s="95"/>
      <c r="T31" s="34">
        <f t="shared" ref="T31:T56" si="6">AA31*P31</f>
        <v>1.5</v>
      </c>
      <c r="U31" s="34">
        <f t="shared" ref="U31:U56" si="7">G31*P31</f>
        <v>0.75</v>
      </c>
      <c r="V31" s="131"/>
      <c r="W31" s="131"/>
      <c r="X31"/>
      <c r="Z31" s="33">
        <f t="shared" ref="Z31:Z56" si="8">IF(Q31=$A$87,E31,F31)</f>
        <v>2</v>
      </c>
      <c r="AA31" s="33">
        <f t="shared" ref="AA31:AA56" si="9">IF(R31=$B$87,S31*Z31*0.2,Z31)</f>
        <v>2</v>
      </c>
    </row>
    <row r="32" spans="1:27">
      <c r="A32" s="91" t="s">
        <v>84</v>
      </c>
      <c r="B32" s="92">
        <v>20</v>
      </c>
      <c r="C32" s="189" t="str">
        <f t="shared" si="1"/>
        <v>Acumulador elétrico (bateria)</v>
      </c>
      <c r="D32" s="190"/>
      <c r="E32" s="29">
        <f t="shared" si="2"/>
        <v>7.5</v>
      </c>
      <c r="F32" s="30">
        <f t="shared" si="3"/>
        <v>11.25</v>
      </c>
      <c r="G32" s="30">
        <f t="shared" si="4"/>
        <v>1</v>
      </c>
      <c r="H32" s="70">
        <v>85071010</v>
      </c>
      <c r="I32" s="71" t="s">
        <v>93</v>
      </c>
      <c r="J32" s="94" t="s">
        <v>94</v>
      </c>
      <c r="K32" s="70">
        <v>1</v>
      </c>
      <c r="L32" s="93">
        <v>0</v>
      </c>
      <c r="M32" s="93">
        <v>0</v>
      </c>
      <c r="N32" s="93">
        <v>0</v>
      </c>
      <c r="O32" s="31">
        <f t="shared" si="0"/>
        <v>0</v>
      </c>
      <c r="P32" s="32">
        <f t="shared" si="5"/>
        <v>1</v>
      </c>
      <c r="Q32" s="91" t="s">
        <v>87</v>
      </c>
      <c r="R32" s="91" t="s">
        <v>88</v>
      </c>
      <c r="S32" s="95"/>
      <c r="T32" s="34">
        <f t="shared" si="6"/>
        <v>11.25</v>
      </c>
      <c r="U32" s="34">
        <f t="shared" si="7"/>
        <v>1</v>
      </c>
      <c r="V32" s="131"/>
      <c r="W32" s="131"/>
      <c r="X32"/>
      <c r="Z32" s="33">
        <f t="shared" si="8"/>
        <v>11.25</v>
      </c>
      <c r="AA32" s="33">
        <f t="shared" si="9"/>
        <v>11.25</v>
      </c>
    </row>
    <row r="33" spans="1:27">
      <c r="A33" s="91" t="s">
        <v>84</v>
      </c>
      <c r="B33" s="92">
        <v>29</v>
      </c>
      <c r="C33" s="189" t="str">
        <f t="shared" si="1"/>
        <v>Rolamento (máximo 4 peças diferentes) (pontuação total das 4 peças)</v>
      </c>
      <c r="D33" s="190"/>
      <c r="E33" s="29">
        <f t="shared" si="2"/>
        <v>1.5</v>
      </c>
      <c r="F33" s="30">
        <f t="shared" si="3"/>
        <v>2.25</v>
      </c>
      <c r="G33" s="30">
        <f t="shared" si="4"/>
        <v>0.25</v>
      </c>
      <c r="H33" s="70">
        <v>84821010</v>
      </c>
      <c r="I33" s="71" t="s">
        <v>24</v>
      </c>
      <c r="J33" s="94" t="s">
        <v>96</v>
      </c>
      <c r="K33" s="70">
        <v>1</v>
      </c>
      <c r="L33" s="93">
        <v>0</v>
      </c>
      <c r="M33" s="93">
        <v>0</v>
      </c>
      <c r="N33" s="93">
        <v>0</v>
      </c>
      <c r="O33" s="31">
        <f t="shared" si="0"/>
        <v>0</v>
      </c>
      <c r="P33" s="32">
        <f t="shared" si="5"/>
        <v>1</v>
      </c>
      <c r="Q33" s="91" t="s">
        <v>87</v>
      </c>
      <c r="R33" s="91" t="s">
        <v>88</v>
      </c>
      <c r="S33" s="95"/>
      <c r="T33" s="34">
        <f t="shared" si="6"/>
        <v>2.25</v>
      </c>
      <c r="U33" s="34">
        <f t="shared" si="7"/>
        <v>0.25</v>
      </c>
      <c r="V33" s="131"/>
      <c r="W33" s="131"/>
      <c r="X33"/>
      <c r="Z33" s="33">
        <f t="shared" si="8"/>
        <v>2.25</v>
      </c>
      <c r="AA33" s="33">
        <f t="shared" si="9"/>
        <v>2.25</v>
      </c>
    </row>
    <row r="34" spans="1:27">
      <c r="A34" s="91" t="s">
        <v>84</v>
      </c>
      <c r="B34" s="92">
        <v>29</v>
      </c>
      <c r="C34" s="189" t="str">
        <f t="shared" si="1"/>
        <v>Rolamento (máximo 4 peças diferentes) (pontuação total das 4 peças)</v>
      </c>
      <c r="D34" s="190"/>
      <c r="E34" s="29">
        <f t="shared" si="2"/>
        <v>1.5</v>
      </c>
      <c r="F34" s="30">
        <f t="shared" si="3"/>
        <v>2.25</v>
      </c>
      <c r="G34" s="30">
        <f t="shared" si="4"/>
        <v>0.25</v>
      </c>
      <c r="H34" s="70">
        <v>84821010</v>
      </c>
      <c r="I34" s="71" t="s">
        <v>28</v>
      </c>
      <c r="J34" s="94" t="s">
        <v>97</v>
      </c>
      <c r="K34" s="70">
        <v>1</v>
      </c>
      <c r="L34" s="93">
        <v>0</v>
      </c>
      <c r="M34" s="93">
        <v>0</v>
      </c>
      <c r="N34" s="93">
        <v>0</v>
      </c>
      <c r="O34" s="31">
        <f t="shared" si="0"/>
        <v>0</v>
      </c>
      <c r="P34" s="32">
        <f t="shared" si="5"/>
        <v>1</v>
      </c>
      <c r="Q34" s="91" t="s">
        <v>87</v>
      </c>
      <c r="R34" s="91" t="s">
        <v>88</v>
      </c>
      <c r="S34" s="95"/>
      <c r="T34" s="34">
        <f t="shared" si="6"/>
        <v>2.25</v>
      </c>
      <c r="U34" s="34">
        <f t="shared" si="7"/>
        <v>0.25</v>
      </c>
      <c r="V34" s="131"/>
      <c r="W34" s="131"/>
      <c r="X34"/>
      <c r="Z34" s="33">
        <f t="shared" si="8"/>
        <v>2.25</v>
      </c>
      <c r="AA34" s="33">
        <f t="shared" si="9"/>
        <v>2.25</v>
      </c>
    </row>
    <row r="35" spans="1:27" ht="15" customHeight="1">
      <c r="A35" s="91" t="s">
        <v>84</v>
      </c>
      <c r="B35" s="92">
        <v>33</v>
      </c>
      <c r="C35" s="189" t="str">
        <f t="shared" si="1"/>
        <v>Espaçador (de câmbio, tanque de combustível, motor, garfo e/ou balança traseira e rodas - máximo 10 peças diferentes) (pontuação total das 10 peças)</v>
      </c>
      <c r="D35" s="190"/>
      <c r="E35" s="29">
        <f t="shared" si="2"/>
        <v>0.5</v>
      </c>
      <c r="F35" s="30">
        <f t="shared" si="3"/>
        <v>0.75</v>
      </c>
      <c r="G35" s="30">
        <f t="shared" si="4"/>
        <v>0.1</v>
      </c>
      <c r="H35" s="70">
        <v>87141000</v>
      </c>
      <c r="I35" s="71">
        <v>1440</v>
      </c>
      <c r="J35" s="94" t="s">
        <v>98</v>
      </c>
      <c r="K35" s="70">
        <v>1</v>
      </c>
      <c r="L35" s="93">
        <v>0</v>
      </c>
      <c r="M35" s="93">
        <v>0</v>
      </c>
      <c r="N35" s="93">
        <v>0</v>
      </c>
      <c r="O35" s="31">
        <f t="shared" si="0"/>
        <v>0</v>
      </c>
      <c r="P35" s="32">
        <f t="shared" si="5"/>
        <v>1</v>
      </c>
      <c r="Q35" s="91" t="s">
        <v>87</v>
      </c>
      <c r="R35" s="91" t="s">
        <v>88</v>
      </c>
      <c r="S35" s="95"/>
      <c r="T35" s="34">
        <f t="shared" si="6"/>
        <v>0.75</v>
      </c>
      <c r="U35" s="34">
        <f t="shared" si="7"/>
        <v>0.1</v>
      </c>
      <c r="V35" s="131"/>
      <c r="W35" s="131"/>
      <c r="X35"/>
      <c r="Z35" s="33">
        <f t="shared" si="8"/>
        <v>0.75</v>
      </c>
      <c r="AA35" s="33">
        <f t="shared" si="9"/>
        <v>0.75</v>
      </c>
    </row>
    <row r="36" spans="1:27" ht="15" customHeight="1">
      <c r="A36" s="91" t="s">
        <v>84</v>
      </c>
      <c r="B36" s="92">
        <v>33</v>
      </c>
      <c r="C36" s="189" t="str">
        <f t="shared" si="1"/>
        <v>Espaçador (de câmbio, tanque de combustível, motor, garfo e/ou balança traseira e rodas - máximo 10 peças diferentes) (pontuação total das 10 peças)</v>
      </c>
      <c r="D36" s="190"/>
      <c r="E36" s="29">
        <f t="shared" si="2"/>
        <v>0.5</v>
      </c>
      <c r="F36" s="30">
        <f t="shared" si="3"/>
        <v>0.75</v>
      </c>
      <c r="G36" s="30">
        <f t="shared" si="4"/>
        <v>0.1</v>
      </c>
      <c r="H36" s="70">
        <v>87141000</v>
      </c>
      <c r="I36" s="71">
        <v>1412</v>
      </c>
      <c r="J36" s="94" t="s">
        <v>99</v>
      </c>
      <c r="K36" s="70">
        <v>1</v>
      </c>
      <c r="L36" s="93">
        <v>0</v>
      </c>
      <c r="M36" s="93">
        <v>0</v>
      </c>
      <c r="N36" s="93">
        <v>0</v>
      </c>
      <c r="O36" s="31">
        <f t="shared" si="0"/>
        <v>0</v>
      </c>
      <c r="P36" s="32">
        <f t="shared" si="5"/>
        <v>1</v>
      </c>
      <c r="Q36" s="91" t="s">
        <v>87</v>
      </c>
      <c r="R36" s="91" t="s">
        <v>88</v>
      </c>
      <c r="S36" s="95"/>
      <c r="T36" s="34">
        <f t="shared" si="6"/>
        <v>0.75</v>
      </c>
      <c r="U36" s="34">
        <f t="shared" si="7"/>
        <v>0.1</v>
      </c>
      <c r="V36" s="131"/>
      <c r="W36" s="131"/>
      <c r="X36"/>
      <c r="Z36" s="33">
        <f t="shared" si="8"/>
        <v>0.75</v>
      </c>
      <c r="AA36" s="33">
        <f t="shared" si="9"/>
        <v>0.75</v>
      </c>
    </row>
    <row r="37" spans="1:27">
      <c r="A37" s="91" t="s">
        <v>84</v>
      </c>
      <c r="B37" s="92">
        <v>53</v>
      </c>
      <c r="C37" s="189" t="str">
        <f t="shared" si="1"/>
        <v>Pneumático traseiro</v>
      </c>
      <c r="D37" s="190"/>
      <c r="E37" s="29">
        <f t="shared" si="2"/>
        <v>4</v>
      </c>
      <c r="F37" s="30">
        <f t="shared" si="3"/>
        <v>6</v>
      </c>
      <c r="G37" s="30">
        <f t="shared" si="4"/>
        <v>1</v>
      </c>
      <c r="H37" s="70">
        <v>40114000</v>
      </c>
      <c r="I37" s="71" t="s">
        <v>24</v>
      </c>
      <c r="J37" s="94" t="s">
        <v>100</v>
      </c>
      <c r="K37" s="70">
        <v>1</v>
      </c>
      <c r="L37" s="93">
        <v>0</v>
      </c>
      <c r="M37" s="93">
        <v>0</v>
      </c>
      <c r="N37" s="93">
        <v>0</v>
      </c>
      <c r="O37" s="31">
        <f t="shared" si="0"/>
        <v>0</v>
      </c>
      <c r="P37" s="32">
        <f t="shared" si="5"/>
        <v>1</v>
      </c>
      <c r="Q37" s="91" t="s">
        <v>87</v>
      </c>
      <c r="R37" s="91" t="s">
        <v>88</v>
      </c>
      <c r="S37" s="95"/>
      <c r="T37" s="34">
        <f t="shared" si="6"/>
        <v>6</v>
      </c>
      <c r="U37" s="34">
        <f t="shared" si="7"/>
        <v>1</v>
      </c>
      <c r="V37" s="131"/>
      <c r="W37" s="131"/>
      <c r="X37"/>
      <c r="Z37" s="33">
        <f t="shared" si="8"/>
        <v>6</v>
      </c>
      <c r="AA37" s="33">
        <f t="shared" si="9"/>
        <v>6</v>
      </c>
    </row>
    <row r="38" spans="1:27">
      <c r="A38" s="91" t="s">
        <v>84</v>
      </c>
      <c r="B38" s="92">
        <v>54</v>
      </c>
      <c r="C38" s="189" t="str">
        <f t="shared" si="1"/>
        <v>Pneumático dianteiro</v>
      </c>
      <c r="D38" s="190"/>
      <c r="E38" s="29">
        <f t="shared" si="2"/>
        <v>4</v>
      </c>
      <c r="F38" s="30">
        <f t="shared" si="3"/>
        <v>6</v>
      </c>
      <c r="G38" s="30">
        <f t="shared" si="4"/>
        <v>1</v>
      </c>
      <c r="H38" s="70">
        <v>40114000</v>
      </c>
      <c r="I38" s="71" t="s">
        <v>93</v>
      </c>
      <c r="J38" s="94" t="s">
        <v>101</v>
      </c>
      <c r="K38" s="70">
        <v>1</v>
      </c>
      <c r="L38" s="93">
        <v>0</v>
      </c>
      <c r="M38" s="93">
        <v>0</v>
      </c>
      <c r="N38" s="93">
        <v>0</v>
      </c>
      <c r="O38" s="31">
        <f t="shared" si="0"/>
        <v>0</v>
      </c>
      <c r="P38" s="32">
        <f t="shared" si="5"/>
        <v>1</v>
      </c>
      <c r="Q38" s="91" t="s">
        <v>87</v>
      </c>
      <c r="R38" s="91" t="s">
        <v>88</v>
      </c>
      <c r="S38" s="95"/>
      <c r="T38" s="34">
        <f t="shared" si="6"/>
        <v>6</v>
      </c>
      <c r="U38" s="34">
        <f t="shared" si="7"/>
        <v>1</v>
      </c>
      <c r="V38" s="131"/>
      <c r="W38" s="131"/>
      <c r="X38"/>
      <c r="Z38" s="33">
        <f t="shared" si="8"/>
        <v>6</v>
      </c>
      <c r="AA38" s="33">
        <f t="shared" si="9"/>
        <v>6</v>
      </c>
    </row>
    <row r="39" spans="1:27">
      <c r="A39" s="91" t="s">
        <v>84</v>
      </c>
      <c r="B39" s="92">
        <v>60</v>
      </c>
      <c r="C39" s="189" t="str">
        <f t="shared" si="1"/>
        <v>Corrente de transmissão da roda</v>
      </c>
      <c r="D39" s="190"/>
      <c r="E39" s="29">
        <f t="shared" si="2"/>
        <v>4</v>
      </c>
      <c r="F39" s="30">
        <f t="shared" si="3"/>
        <v>6</v>
      </c>
      <c r="G39" s="30">
        <f t="shared" si="4"/>
        <v>1</v>
      </c>
      <c r="H39" s="70">
        <v>73151210</v>
      </c>
      <c r="I39" s="71" t="s">
        <v>102</v>
      </c>
      <c r="J39" s="94" t="s">
        <v>103</v>
      </c>
      <c r="K39" s="70">
        <v>1</v>
      </c>
      <c r="L39" s="93">
        <v>0</v>
      </c>
      <c r="M39" s="93">
        <v>0</v>
      </c>
      <c r="N39" s="93">
        <v>0</v>
      </c>
      <c r="O39" s="31">
        <f t="shared" si="0"/>
        <v>0</v>
      </c>
      <c r="P39" s="32">
        <f t="shared" si="5"/>
        <v>1</v>
      </c>
      <c r="Q39" s="91" t="s">
        <v>87</v>
      </c>
      <c r="R39" s="91" t="s">
        <v>88</v>
      </c>
      <c r="S39" s="95"/>
      <c r="T39" s="34">
        <f t="shared" si="6"/>
        <v>6</v>
      </c>
      <c r="U39" s="34">
        <f t="shared" si="7"/>
        <v>1</v>
      </c>
      <c r="V39" s="131"/>
      <c r="W39" s="131"/>
      <c r="X39"/>
      <c r="Z39" s="33">
        <f t="shared" si="8"/>
        <v>6</v>
      </c>
      <c r="AA39" s="33">
        <f t="shared" si="9"/>
        <v>6</v>
      </c>
    </row>
    <row r="40" spans="1:27">
      <c r="A40" s="91" t="s">
        <v>84</v>
      </c>
      <c r="B40" s="92">
        <v>94</v>
      </c>
      <c r="C40" s="189" t="str">
        <f t="shared" si="1"/>
        <v>Pinhão do motor</v>
      </c>
      <c r="D40" s="190"/>
      <c r="E40" s="29">
        <f t="shared" si="2"/>
        <v>2.5</v>
      </c>
      <c r="F40" s="30">
        <f t="shared" si="3"/>
        <v>3.75</v>
      </c>
      <c r="G40" s="30">
        <f t="shared" si="4"/>
        <v>1</v>
      </c>
      <c r="H40" s="70">
        <v>84839000</v>
      </c>
      <c r="I40" s="71" t="s">
        <v>104</v>
      </c>
      <c r="J40" s="94" t="s">
        <v>105</v>
      </c>
      <c r="K40" s="70">
        <v>1</v>
      </c>
      <c r="L40" s="93">
        <v>0</v>
      </c>
      <c r="M40" s="93">
        <v>0</v>
      </c>
      <c r="N40" s="93">
        <v>0</v>
      </c>
      <c r="O40" s="31">
        <f t="shared" si="0"/>
        <v>0</v>
      </c>
      <c r="P40" s="32">
        <f t="shared" si="5"/>
        <v>1</v>
      </c>
      <c r="Q40" s="91" t="s">
        <v>87</v>
      </c>
      <c r="R40" s="91" t="s">
        <v>88</v>
      </c>
      <c r="S40" s="95"/>
      <c r="T40" s="34">
        <f t="shared" si="6"/>
        <v>3.75</v>
      </c>
      <c r="U40" s="34">
        <f t="shared" si="7"/>
        <v>1</v>
      </c>
      <c r="V40" s="131"/>
      <c r="W40" s="131"/>
      <c r="X40"/>
      <c r="Z40" s="33">
        <f t="shared" si="8"/>
        <v>3.75</v>
      </c>
      <c r="AA40" s="33">
        <f t="shared" si="9"/>
        <v>3.75</v>
      </c>
    </row>
    <row r="41" spans="1:27">
      <c r="A41" s="91" t="s">
        <v>84</v>
      </c>
      <c r="B41" s="92">
        <v>109</v>
      </c>
      <c r="C41" s="189" t="str">
        <f t="shared" si="1"/>
        <v>Cavalete lateral</v>
      </c>
      <c r="D41" s="190"/>
      <c r="E41" s="29">
        <f t="shared" si="2"/>
        <v>2</v>
      </c>
      <c r="F41" s="30">
        <f t="shared" si="3"/>
        <v>3</v>
      </c>
      <c r="G41" s="30">
        <f t="shared" si="4"/>
        <v>1</v>
      </c>
      <c r="H41" s="70">
        <v>87141000</v>
      </c>
      <c r="I41" s="71" t="s">
        <v>626</v>
      </c>
      <c r="J41" s="94" t="s">
        <v>627</v>
      </c>
      <c r="K41" s="70">
        <v>1</v>
      </c>
      <c r="L41" s="93">
        <v>0</v>
      </c>
      <c r="M41" s="93">
        <v>0</v>
      </c>
      <c r="N41" s="93">
        <v>0</v>
      </c>
      <c r="O41" s="31">
        <f t="shared" si="0"/>
        <v>0</v>
      </c>
      <c r="P41" s="32">
        <f t="shared" si="5"/>
        <v>1</v>
      </c>
      <c r="Q41" s="91" t="s">
        <v>608</v>
      </c>
      <c r="R41" s="91" t="s">
        <v>92</v>
      </c>
      <c r="S41" s="95">
        <v>2</v>
      </c>
      <c r="T41" s="34">
        <f t="shared" si="6"/>
        <v>1.2000000000000002</v>
      </c>
      <c r="U41" s="34">
        <f t="shared" si="7"/>
        <v>1</v>
      </c>
      <c r="V41" s="131" t="s">
        <v>628</v>
      </c>
      <c r="W41" s="131"/>
      <c r="X41"/>
      <c r="Z41" s="33">
        <f t="shared" si="8"/>
        <v>3</v>
      </c>
      <c r="AA41" s="33">
        <f t="shared" si="9"/>
        <v>1.2000000000000002</v>
      </c>
    </row>
    <row r="42" spans="1:27" ht="30" customHeight="1">
      <c r="A42" s="91" t="s">
        <v>84</v>
      </c>
      <c r="B42" s="92">
        <v>118</v>
      </c>
      <c r="C42" s="189" t="str">
        <f t="shared" si="1"/>
        <v>Manete da embreagem do guidão</v>
      </c>
      <c r="D42" s="190"/>
      <c r="E42" s="29">
        <f t="shared" si="2"/>
        <v>2</v>
      </c>
      <c r="F42" s="30">
        <f t="shared" si="3"/>
        <v>3</v>
      </c>
      <c r="G42" s="30">
        <f t="shared" si="4"/>
        <v>1</v>
      </c>
      <c r="H42" s="70">
        <v>87141000</v>
      </c>
      <c r="I42" s="71" t="s">
        <v>106</v>
      </c>
      <c r="J42" s="94" t="s">
        <v>107</v>
      </c>
      <c r="K42" s="70">
        <v>1</v>
      </c>
      <c r="L42" s="93">
        <v>0</v>
      </c>
      <c r="M42" s="93">
        <v>0</v>
      </c>
      <c r="N42" s="93">
        <v>0</v>
      </c>
      <c r="O42" s="31">
        <f t="shared" si="0"/>
        <v>0</v>
      </c>
      <c r="P42" s="32">
        <f t="shared" si="5"/>
        <v>1</v>
      </c>
      <c r="Q42" s="91" t="s">
        <v>87</v>
      </c>
      <c r="R42" s="91" t="s">
        <v>88</v>
      </c>
      <c r="S42" s="95"/>
      <c r="T42" s="34">
        <f t="shared" si="6"/>
        <v>3</v>
      </c>
      <c r="U42" s="34">
        <f t="shared" si="7"/>
        <v>1</v>
      </c>
      <c r="V42" s="131"/>
      <c r="W42" s="131"/>
      <c r="X42"/>
      <c r="Z42" s="33">
        <f t="shared" si="8"/>
        <v>3</v>
      </c>
      <c r="AA42" s="33">
        <f t="shared" si="9"/>
        <v>3</v>
      </c>
    </row>
    <row r="43" spans="1:27">
      <c r="A43" s="91" t="s">
        <v>84</v>
      </c>
      <c r="B43" s="92">
        <v>119</v>
      </c>
      <c r="C43" s="189" t="str">
        <f t="shared" si="1"/>
        <v>Coroa de transmissão</v>
      </c>
      <c r="D43" s="190"/>
      <c r="E43" s="29">
        <f t="shared" si="2"/>
        <v>2</v>
      </c>
      <c r="F43" s="30">
        <f t="shared" si="3"/>
        <v>3</v>
      </c>
      <c r="G43" s="30">
        <f t="shared" si="4"/>
        <v>1</v>
      </c>
      <c r="H43" s="70">
        <v>87141000</v>
      </c>
      <c r="I43" s="71">
        <v>1959</v>
      </c>
      <c r="J43" s="94" t="s">
        <v>108</v>
      </c>
      <c r="K43" s="70">
        <v>2</v>
      </c>
      <c r="L43" s="93">
        <v>0</v>
      </c>
      <c r="M43" s="93">
        <v>0</v>
      </c>
      <c r="N43" s="93">
        <v>0</v>
      </c>
      <c r="O43" s="31">
        <f t="shared" si="0"/>
        <v>0</v>
      </c>
      <c r="P43" s="32">
        <f t="shared" si="5"/>
        <v>1</v>
      </c>
      <c r="Q43" s="91" t="s">
        <v>87</v>
      </c>
      <c r="R43" s="91" t="s">
        <v>88</v>
      </c>
      <c r="S43" s="95"/>
      <c r="T43" s="34">
        <f t="shared" si="6"/>
        <v>3</v>
      </c>
      <c r="U43" s="34">
        <f t="shared" si="7"/>
        <v>1</v>
      </c>
      <c r="V43" s="131"/>
      <c r="W43" s="131"/>
      <c r="X43"/>
      <c r="Z43" s="33">
        <f t="shared" si="8"/>
        <v>3</v>
      </c>
      <c r="AA43" s="33">
        <f t="shared" si="9"/>
        <v>3</v>
      </c>
    </row>
    <row r="44" spans="1:27">
      <c r="A44" s="91" t="s">
        <v>84</v>
      </c>
      <c r="B44" s="92">
        <v>126</v>
      </c>
      <c r="C44" s="189" t="str">
        <f t="shared" ref="C44:C56" si="10">IF(B44="","",IF(A44="III",VLOOKUP(B44,$B$115:$I$1000,2,FALSE),VLOOKUP(B44,$B$115:$I$1000,2,FALSE)))</f>
        <v>Pedal do freio traseiro</v>
      </c>
      <c r="D44" s="190"/>
      <c r="E44" s="29">
        <f t="shared" si="2"/>
        <v>2</v>
      </c>
      <c r="F44" s="30">
        <f t="shared" si="3"/>
        <v>3</v>
      </c>
      <c r="G44" s="30">
        <f t="shared" si="4"/>
        <v>1</v>
      </c>
      <c r="H44" s="70">
        <v>87141000</v>
      </c>
      <c r="I44" s="71">
        <v>1194</v>
      </c>
      <c r="J44" s="94" t="s">
        <v>109</v>
      </c>
      <c r="K44" s="70">
        <v>1</v>
      </c>
      <c r="L44" s="93">
        <v>0</v>
      </c>
      <c r="M44" s="93">
        <v>0</v>
      </c>
      <c r="N44" s="93">
        <v>0</v>
      </c>
      <c r="O44" s="31">
        <f t="shared" si="0"/>
        <v>0</v>
      </c>
      <c r="P44" s="32">
        <f t="shared" si="5"/>
        <v>1</v>
      </c>
      <c r="Q44" s="91" t="s">
        <v>87</v>
      </c>
      <c r="R44" s="91" t="s">
        <v>88</v>
      </c>
      <c r="S44" s="95"/>
      <c r="T44" s="34">
        <f t="shared" si="6"/>
        <v>3</v>
      </c>
      <c r="U44" s="34">
        <f t="shared" si="7"/>
        <v>1</v>
      </c>
      <c r="V44" s="131"/>
      <c r="W44" s="131"/>
      <c r="X44"/>
      <c r="Z44" s="33">
        <f t="shared" si="8"/>
        <v>3</v>
      </c>
      <c r="AA44" s="33">
        <f t="shared" si="9"/>
        <v>3</v>
      </c>
    </row>
    <row r="45" spans="1:27">
      <c r="A45" s="91" t="s">
        <v>84</v>
      </c>
      <c r="B45" s="92">
        <v>127</v>
      </c>
      <c r="C45" s="189" t="str">
        <f t="shared" si="10"/>
        <v>Pedal do câmbio</v>
      </c>
      <c r="D45" s="190"/>
      <c r="E45" s="29">
        <f t="shared" si="2"/>
        <v>2</v>
      </c>
      <c r="F45" s="30">
        <f t="shared" si="3"/>
        <v>3</v>
      </c>
      <c r="G45" s="30">
        <f t="shared" si="4"/>
        <v>1</v>
      </c>
      <c r="H45" s="70">
        <v>87141000</v>
      </c>
      <c r="I45" s="71">
        <v>1193</v>
      </c>
      <c r="J45" s="94" t="s">
        <v>110</v>
      </c>
      <c r="K45" s="70">
        <v>1</v>
      </c>
      <c r="L45" s="93">
        <v>0</v>
      </c>
      <c r="M45" s="93">
        <v>0</v>
      </c>
      <c r="N45" s="93">
        <v>0</v>
      </c>
      <c r="O45" s="31">
        <f t="shared" si="0"/>
        <v>0</v>
      </c>
      <c r="P45" s="32">
        <f t="shared" si="5"/>
        <v>1</v>
      </c>
      <c r="Q45" s="91" t="s">
        <v>87</v>
      </c>
      <c r="R45" s="91" t="s">
        <v>88</v>
      </c>
      <c r="S45" s="95"/>
      <c r="T45" s="34">
        <f>AA45*P45</f>
        <v>3</v>
      </c>
      <c r="U45" s="34">
        <f t="shared" si="7"/>
        <v>1</v>
      </c>
      <c r="V45" s="131"/>
      <c r="W45" s="131"/>
      <c r="X45"/>
      <c r="Z45" s="33">
        <f t="shared" si="8"/>
        <v>3</v>
      </c>
      <c r="AA45" s="33">
        <f t="shared" si="9"/>
        <v>3</v>
      </c>
    </row>
    <row r="46" spans="1:27">
      <c r="A46" s="91" t="s">
        <v>84</v>
      </c>
      <c r="B46" s="92">
        <v>133</v>
      </c>
      <c r="C46" s="189" t="str">
        <f t="shared" si="10"/>
        <v>Eixo do garfo traseiro</v>
      </c>
      <c r="D46" s="190"/>
      <c r="E46" s="29">
        <f t="shared" si="2"/>
        <v>2</v>
      </c>
      <c r="F46" s="30">
        <f t="shared" si="3"/>
        <v>3</v>
      </c>
      <c r="G46" s="30">
        <f t="shared" si="4"/>
        <v>1</v>
      </c>
      <c r="H46" s="70">
        <v>87141000</v>
      </c>
      <c r="I46" s="71">
        <v>1422</v>
      </c>
      <c r="J46" s="94" t="s">
        <v>111</v>
      </c>
      <c r="K46" s="70">
        <v>1</v>
      </c>
      <c r="L46" s="93">
        <v>0</v>
      </c>
      <c r="M46" s="93">
        <v>0</v>
      </c>
      <c r="N46" s="93">
        <v>0</v>
      </c>
      <c r="O46" s="31">
        <f t="shared" si="0"/>
        <v>0</v>
      </c>
      <c r="P46" s="32">
        <f t="shared" si="5"/>
        <v>1</v>
      </c>
      <c r="Q46" s="91" t="s">
        <v>87</v>
      </c>
      <c r="R46" s="91" t="s">
        <v>88</v>
      </c>
      <c r="S46" s="95"/>
      <c r="T46" s="34">
        <f t="shared" si="6"/>
        <v>3</v>
      </c>
      <c r="U46" s="34">
        <f t="shared" si="7"/>
        <v>1</v>
      </c>
      <c r="V46" s="131"/>
      <c r="W46" s="131"/>
      <c r="X46"/>
      <c r="Z46" s="33">
        <f t="shared" si="8"/>
        <v>3</v>
      </c>
      <c r="AA46" s="33">
        <f t="shared" si="9"/>
        <v>3</v>
      </c>
    </row>
    <row r="47" spans="1:27">
      <c r="A47" s="91" t="s">
        <v>84</v>
      </c>
      <c r="B47" s="92">
        <v>142</v>
      </c>
      <c r="C47" s="189" t="str">
        <f t="shared" si="10"/>
        <v>Tanque reserva do radiador, de plástico</v>
      </c>
      <c r="D47" s="190"/>
      <c r="E47" s="29">
        <f t="shared" si="2"/>
        <v>2</v>
      </c>
      <c r="F47" s="30">
        <f t="shared" si="3"/>
        <v>3</v>
      </c>
      <c r="G47" s="30">
        <f t="shared" si="4"/>
        <v>1</v>
      </c>
      <c r="H47" s="70">
        <v>87141000</v>
      </c>
      <c r="I47" s="71" t="s">
        <v>112</v>
      </c>
      <c r="J47" s="94" t="s">
        <v>113</v>
      </c>
      <c r="K47" s="70">
        <v>1</v>
      </c>
      <c r="L47" s="93">
        <v>0</v>
      </c>
      <c r="M47" s="93">
        <v>0</v>
      </c>
      <c r="N47" s="93">
        <v>0</v>
      </c>
      <c r="O47" s="31">
        <f t="shared" si="0"/>
        <v>0</v>
      </c>
      <c r="P47" s="32">
        <f t="shared" si="5"/>
        <v>1</v>
      </c>
      <c r="Q47" s="91" t="s">
        <v>87</v>
      </c>
      <c r="R47" s="91" t="s">
        <v>88</v>
      </c>
      <c r="S47" s="95"/>
      <c r="T47" s="34">
        <f t="shared" si="6"/>
        <v>3</v>
      </c>
      <c r="U47" s="34">
        <f t="shared" si="7"/>
        <v>1</v>
      </c>
      <c r="V47" s="131"/>
      <c r="W47" s="131"/>
      <c r="X47"/>
      <c r="Z47" s="33">
        <f t="shared" si="8"/>
        <v>3</v>
      </c>
      <c r="AA47" s="33">
        <f t="shared" si="9"/>
        <v>3</v>
      </c>
    </row>
    <row r="48" spans="1:27">
      <c r="A48" s="91" t="s">
        <v>84</v>
      </c>
      <c r="B48" s="92">
        <v>158</v>
      </c>
      <c r="C48" s="189" t="str">
        <f t="shared" si="10"/>
        <v>Tomada de ar direita</v>
      </c>
      <c r="D48" s="190"/>
      <c r="E48" s="29">
        <f t="shared" si="2"/>
        <v>1.5</v>
      </c>
      <c r="F48" s="30">
        <f t="shared" si="3"/>
        <v>2.25</v>
      </c>
      <c r="G48" s="30">
        <f t="shared" si="4"/>
        <v>1</v>
      </c>
      <c r="H48" s="70">
        <v>87141000</v>
      </c>
      <c r="I48" s="71">
        <v>1824</v>
      </c>
      <c r="J48" s="94" t="s">
        <v>114</v>
      </c>
      <c r="K48" s="70">
        <v>1</v>
      </c>
      <c r="L48" s="93">
        <v>0</v>
      </c>
      <c r="M48" s="93">
        <v>0</v>
      </c>
      <c r="N48" s="93">
        <v>0</v>
      </c>
      <c r="O48" s="31">
        <f t="shared" si="0"/>
        <v>0</v>
      </c>
      <c r="P48" s="32">
        <f t="shared" si="5"/>
        <v>1</v>
      </c>
      <c r="Q48" s="91" t="s">
        <v>87</v>
      </c>
      <c r="R48" s="91" t="s">
        <v>88</v>
      </c>
      <c r="S48" s="95"/>
      <c r="T48" s="34">
        <f t="shared" si="6"/>
        <v>2.25</v>
      </c>
      <c r="U48" s="34">
        <f t="shared" si="7"/>
        <v>1</v>
      </c>
      <c r="V48" s="131"/>
      <c r="W48" s="131"/>
      <c r="X48"/>
      <c r="Z48" s="33">
        <f t="shared" si="8"/>
        <v>2.25</v>
      </c>
      <c r="AA48" s="33">
        <f t="shared" si="9"/>
        <v>2.25</v>
      </c>
    </row>
    <row r="49" spans="1:27">
      <c r="A49" s="91" t="s">
        <v>84</v>
      </c>
      <c r="B49" s="92">
        <v>204</v>
      </c>
      <c r="C49" s="189" t="str">
        <f t="shared" si="10"/>
        <v>Capa protetora da corrente de transmissão, de plástico</v>
      </c>
      <c r="D49" s="190"/>
      <c r="E49" s="29">
        <f t="shared" si="2"/>
        <v>1</v>
      </c>
      <c r="F49" s="30">
        <f t="shared" si="3"/>
        <v>1.5</v>
      </c>
      <c r="G49" s="30">
        <f t="shared" si="4"/>
        <v>1</v>
      </c>
      <c r="H49" s="70">
        <v>87141000</v>
      </c>
      <c r="I49" s="71">
        <v>1038</v>
      </c>
      <c r="J49" s="94" t="s">
        <v>115</v>
      </c>
      <c r="K49" s="70">
        <v>1</v>
      </c>
      <c r="L49" s="93">
        <v>0</v>
      </c>
      <c r="M49" s="93">
        <v>0</v>
      </c>
      <c r="N49" s="93">
        <v>0</v>
      </c>
      <c r="O49" s="31">
        <f t="shared" si="0"/>
        <v>0</v>
      </c>
      <c r="P49" s="32">
        <f t="shared" si="5"/>
        <v>1</v>
      </c>
      <c r="Q49" s="91" t="s">
        <v>87</v>
      </c>
      <c r="R49" s="91" t="s">
        <v>88</v>
      </c>
      <c r="S49" s="95"/>
      <c r="T49" s="34">
        <f t="shared" si="6"/>
        <v>1.5</v>
      </c>
      <c r="U49" s="34">
        <f>G49*P49</f>
        <v>1</v>
      </c>
      <c r="V49" s="131"/>
      <c r="W49" s="131"/>
      <c r="X49"/>
      <c r="Z49" s="33">
        <f t="shared" si="8"/>
        <v>1.5</v>
      </c>
      <c r="AA49" s="33">
        <f t="shared" si="9"/>
        <v>1.5</v>
      </c>
    </row>
    <row r="50" spans="1:27">
      <c r="A50" s="91" t="s">
        <v>84</v>
      </c>
      <c r="B50" s="92">
        <v>211</v>
      </c>
      <c r="C50" s="189" t="str">
        <f t="shared" si="10"/>
        <v>Elemento filtrante do filtro de ar</v>
      </c>
      <c r="D50" s="190"/>
      <c r="E50" s="29">
        <f t="shared" si="2"/>
        <v>1</v>
      </c>
      <c r="F50" s="30">
        <f t="shared" si="3"/>
        <v>1.5</v>
      </c>
      <c r="G50" s="30">
        <f t="shared" si="4"/>
        <v>1</v>
      </c>
      <c r="H50" s="70">
        <v>84219999</v>
      </c>
      <c r="I50" s="71" t="s">
        <v>116</v>
      </c>
      <c r="J50" s="94" t="s">
        <v>117</v>
      </c>
      <c r="K50" s="70">
        <v>1</v>
      </c>
      <c r="L50" s="93">
        <v>0</v>
      </c>
      <c r="M50" s="93">
        <v>0</v>
      </c>
      <c r="N50" s="93">
        <v>0</v>
      </c>
      <c r="O50" s="31">
        <f t="shared" si="0"/>
        <v>0</v>
      </c>
      <c r="P50" s="32">
        <f t="shared" si="5"/>
        <v>1</v>
      </c>
      <c r="Q50" s="91" t="s">
        <v>87</v>
      </c>
      <c r="R50" s="91" t="s">
        <v>88</v>
      </c>
      <c r="S50" s="95"/>
      <c r="T50" s="34">
        <f t="shared" si="6"/>
        <v>1.5</v>
      </c>
      <c r="U50" s="34">
        <f t="shared" si="7"/>
        <v>1</v>
      </c>
      <c r="V50" s="131"/>
      <c r="W50" s="131"/>
      <c r="X50"/>
      <c r="Z50" s="33">
        <f t="shared" si="8"/>
        <v>1.5</v>
      </c>
      <c r="AA50" s="33">
        <f t="shared" si="9"/>
        <v>1.5</v>
      </c>
    </row>
    <row r="51" spans="1:27">
      <c r="A51" s="91" t="s">
        <v>84</v>
      </c>
      <c r="B51" s="92">
        <v>212</v>
      </c>
      <c r="C51" s="189" t="str">
        <f t="shared" si="10"/>
        <v>Peso balanceador do guidão (conjunto)</v>
      </c>
      <c r="D51" s="190"/>
      <c r="E51" s="29">
        <f t="shared" si="2"/>
        <v>1</v>
      </c>
      <c r="F51" s="30">
        <f t="shared" si="3"/>
        <v>1.5</v>
      </c>
      <c r="G51" s="30">
        <f t="shared" si="4"/>
        <v>1</v>
      </c>
      <c r="H51" s="70">
        <v>87141000</v>
      </c>
      <c r="I51" s="71">
        <v>1198</v>
      </c>
      <c r="J51" s="94" t="s">
        <v>118</v>
      </c>
      <c r="K51" s="70">
        <v>2</v>
      </c>
      <c r="L51" s="93">
        <v>0</v>
      </c>
      <c r="M51" s="93">
        <v>0</v>
      </c>
      <c r="N51" s="93">
        <v>0</v>
      </c>
      <c r="O51" s="31">
        <f t="shared" si="0"/>
        <v>0</v>
      </c>
      <c r="P51" s="32">
        <f t="shared" si="5"/>
        <v>1</v>
      </c>
      <c r="Q51" s="91" t="s">
        <v>87</v>
      </c>
      <c r="R51" s="91" t="s">
        <v>88</v>
      </c>
      <c r="S51" s="95"/>
      <c r="T51" s="34">
        <f t="shared" si="6"/>
        <v>1.5</v>
      </c>
      <c r="U51" s="34">
        <f t="shared" si="7"/>
        <v>1</v>
      </c>
      <c r="V51" s="131"/>
      <c r="W51" s="131"/>
      <c r="X51"/>
      <c r="Z51" s="33">
        <f t="shared" si="8"/>
        <v>1.5</v>
      </c>
      <c r="AA51" s="33">
        <f t="shared" si="9"/>
        <v>1.5</v>
      </c>
    </row>
    <row r="52" spans="1:27" ht="25.5">
      <c r="A52" s="91" t="s">
        <v>84</v>
      </c>
      <c r="B52" s="92">
        <v>213</v>
      </c>
      <c r="C52" s="189" t="str">
        <f t="shared" si="10"/>
        <v>Esticador da corrente de transmissão ou da correia de transmissão (tensor)</v>
      </c>
      <c r="D52" s="190"/>
      <c r="E52" s="29">
        <f t="shared" si="2"/>
        <v>1</v>
      </c>
      <c r="F52" s="30">
        <f t="shared" si="3"/>
        <v>1.5</v>
      </c>
      <c r="G52" s="30">
        <f t="shared" si="4"/>
        <v>1</v>
      </c>
      <c r="H52" s="70">
        <v>87141000</v>
      </c>
      <c r="I52" s="71">
        <v>1818</v>
      </c>
      <c r="J52" s="94" t="s">
        <v>119</v>
      </c>
      <c r="K52" s="70">
        <v>1</v>
      </c>
      <c r="L52" s="93">
        <v>0</v>
      </c>
      <c r="M52" s="93">
        <v>0</v>
      </c>
      <c r="N52" s="93">
        <v>0</v>
      </c>
      <c r="O52" s="31">
        <f t="shared" si="0"/>
        <v>0</v>
      </c>
      <c r="P52" s="32">
        <f t="shared" si="5"/>
        <v>1</v>
      </c>
      <c r="Q52" s="91" t="s">
        <v>87</v>
      </c>
      <c r="R52" s="91" t="s">
        <v>88</v>
      </c>
      <c r="S52" s="95"/>
      <c r="T52" s="34">
        <f t="shared" si="6"/>
        <v>1.5</v>
      </c>
      <c r="U52" s="34">
        <f t="shared" si="7"/>
        <v>1</v>
      </c>
      <c r="V52" s="131"/>
      <c r="W52" s="131"/>
      <c r="X52"/>
      <c r="Z52" s="33">
        <f t="shared" si="8"/>
        <v>1.5</v>
      </c>
      <c r="AA52" s="33">
        <f t="shared" si="9"/>
        <v>1.5</v>
      </c>
    </row>
    <row r="53" spans="1:27">
      <c r="A53" s="91" t="s">
        <v>84</v>
      </c>
      <c r="B53" s="92">
        <v>218</v>
      </c>
      <c r="C53" s="189" t="str">
        <f t="shared" si="10"/>
        <v>Guia da corrente</v>
      </c>
      <c r="D53" s="190"/>
      <c r="E53" s="29">
        <f t="shared" si="2"/>
        <v>1</v>
      </c>
      <c r="F53" s="30">
        <f t="shared" si="3"/>
        <v>1.5</v>
      </c>
      <c r="G53" s="30">
        <f t="shared" si="4"/>
        <v>1</v>
      </c>
      <c r="H53" s="70">
        <v>87141000</v>
      </c>
      <c r="I53" s="71">
        <v>1519</v>
      </c>
      <c r="J53" s="94" t="s">
        <v>120</v>
      </c>
      <c r="K53" s="70">
        <v>1</v>
      </c>
      <c r="L53" s="93">
        <v>0</v>
      </c>
      <c r="M53" s="93">
        <v>0</v>
      </c>
      <c r="N53" s="93">
        <v>0</v>
      </c>
      <c r="O53" s="31">
        <f t="shared" si="0"/>
        <v>0</v>
      </c>
      <c r="P53" s="32">
        <f t="shared" si="5"/>
        <v>1</v>
      </c>
      <c r="Q53" s="91" t="s">
        <v>87</v>
      </c>
      <c r="R53" s="91" t="s">
        <v>88</v>
      </c>
      <c r="S53" s="95"/>
      <c r="T53" s="34">
        <f t="shared" si="6"/>
        <v>1.5</v>
      </c>
      <c r="U53" s="34">
        <f t="shared" si="7"/>
        <v>1</v>
      </c>
      <c r="V53" s="131"/>
      <c r="W53" s="131"/>
      <c r="X53"/>
      <c r="Z53" s="33">
        <f t="shared" si="8"/>
        <v>1.5</v>
      </c>
      <c r="AA53" s="33">
        <f t="shared" si="9"/>
        <v>1.5</v>
      </c>
    </row>
    <row r="54" spans="1:27">
      <c r="A54" s="91" t="s">
        <v>84</v>
      </c>
      <c r="B54" s="92">
        <v>225</v>
      </c>
      <c r="C54" s="189" t="str">
        <f t="shared" si="10"/>
        <v>Refletor dianteiro, traseiro ou lateral</v>
      </c>
      <c r="D54" s="190"/>
      <c r="E54" s="29">
        <f t="shared" si="2"/>
        <v>0.5</v>
      </c>
      <c r="F54" s="30">
        <f t="shared" si="3"/>
        <v>0.75</v>
      </c>
      <c r="G54" s="30">
        <f t="shared" si="4"/>
        <v>1</v>
      </c>
      <c r="H54" s="70">
        <v>87141000</v>
      </c>
      <c r="I54" s="71">
        <v>1663</v>
      </c>
      <c r="J54" s="94" t="s">
        <v>121</v>
      </c>
      <c r="K54" s="70">
        <v>1</v>
      </c>
      <c r="L54" s="93">
        <v>0</v>
      </c>
      <c r="M54" s="93">
        <v>0</v>
      </c>
      <c r="N54" s="93">
        <v>0</v>
      </c>
      <c r="O54" s="31">
        <f t="shared" si="0"/>
        <v>0</v>
      </c>
      <c r="P54" s="32">
        <f t="shared" si="5"/>
        <v>1</v>
      </c>
      <c r="Q54" s="91" t="s">
        <v>87</v>
      </c>
      <c r="R54" s="91" t="s">
        <v>88</v>
      </c>
      <c r="S54" s="95"/>
      <c r="T54" s="34">
        <f t="shared" si="6"/>
        <v>0.75</v>
      </c>
      <c r="U54" s="34">
        <f t="shared" si="7"/>
        <v>1</v>
      </c>
      <c r="V54" s="131"/>
      <c r="W54" s="131"/>
      <c r="X54"/>
      <c r="Z54" s="33">
        <f t="shared" si="8"/>
        <v>0.75</v>
      </c>
      <c r="AA54" s="33">
        <f t="shared" si="9"/>
        <v>0.75</v>
      </c>
    </row>
    <row r="55" spans="1:27">
      <c r="A55" s="91" t="s">
        <v>84</v>
      </c>
      <c r="B55" s="92">
        <v>234</v>
      </c>
      <c r="C55" s="189" t="str">
        <f t="shared" si="10"/>
        <v>Manopla esquerda</v>
      </c>
      <c r="D55" s="190"/>
      <c r="E55" s="29">
        <f t="shared" si="2"/>
        <v>0.5</v>
      </c>
      <c r="F55" s="30">
        <f t="shared" si="3"/>
        <v>0.75</v>
      </c>
      <c r="G55" s="30">
        <f t="shared" si="4"/>
        <v>1</v>
      </c>
      <c r="H55" s="70">
        <v>87141000</v>
      </c>
      <c r="I55" s="71">
        <v>1609</v>
      </c>
      <c r="J55" s="94" t="s">
        <v>122</v>
      </c>
      <c r="K55" s="70">
        <v>1</v>
      </c>
      <c r="L55" s="93">
        <v>0</v>
      </c>
      <c r="M55" s="93">
        <v>0</v>
      </c>
      <c r="N55" s="93">
        <v>0</v>
      </c>
      <c r="O55" s="31">
        <f t="shared" si="0"/>
        <v>0</v>
      </c>
      <c r="P55" s="32">
        <f t="shared" si="5"/>
        <v>1</v>
      </c>
      <c r="Q55" s="91" t="s">
        <v>87</v>
      </c>
      <c r="R55" s="91" t="s">
        <v>88</v>
      </c>
      <c r="S55" s="95"/>
      <c r="T55" s="34">
        <f t="shared" si="6"/>
        <v>0.75</v>
      </c>
      <c r="U55" s="34">
        <f t="shared" si="7"/>
        <v>1</v>
      </c>
      <c r="V55" s="131"/>
      <c r="W55" s="131"/>
      <c r="X55"/>
      <c r="Z55" s="33">
        <f t="shared" si="8"/>
        <v>0.75</v>
      </c>
      <c r="AA55" s="33">
        <f t="shared" si="9"/>
        <v>0.75</v>
      </c>
    </row>
    <row r="56" spans="1:27">
      <c r="A56" s="91" t="s">
        <v>84</v>
      </c>
      <c r="B56" s="92">
        <v>235</v>
      </c>
      <c r="C56" s="189" t="str">
        <f t="shared" si="10"/>
        <v>Manopla direita</v>
      </c>
      <c r="D56" s="190"/>
      <c r="E56" s="29">
        <f t="shared" si="2"/>
        <v>0.5</v>
      </c>
      <c r="F56" s="30">
        <f t="shared" si="3"/>
        <v>0.75</v>
      </c>
      <c r="G56" s="30">
        <f t="shared" si="4"/>
        <v>1</v>
      </c>
      <c r="H56" s="70">
        <v>87141000</v>
      </c>
      <c r="I56" s="71">
        <v>1592</v>
      </c>
      <c r="J56" s="94" t="s">
        <v>123</v>
      </c>
      <c r="K56" s="70">
        <v>1</v>
      </c>
      <c r="L56" s="93">
        <v>0</v>
      </c>
      <c r="M56" s="93">
        <v>0</v>
      </c>
      <c r="N56" s="93">
        <v>0</v>
      </c>
      <c r="O56" s="31">
        <f t="shared" si="0"/>
        <v>0</v>
      </c>
      <c r="P56" s="32">
        <f t="shared" si="5"/>
        <v>1</v>
      </c>
      <c r="Q56" s="91" t="s">
        <v>87</v>
      </c>
      <c r="R56" s="91" t="s">
        <v>88</v>
      </c>
      <c r="S56" s="95"/>
      <c r="T56" s="34">
        <f t="shared" si="6"/>
        <v>0.75</v>
      </c>
      <c r="U56" s="34">
        <f t="shared" si="7"/>
        <v>1</v>
      </c>
      <c r="V56" s="131"/>
      <c r="W56" s="131"/>
      <c r="X56"/>
      <c r="Z56" s="33">
        <f t="shared" si="8"/>
        <v>0.75</v>
      </c>
      <c r="AA56" s="33">
        <f t="shared" si="9"/>
        <v>0.75</v>
      </c>
    </row>
    <row r="57" spans="1:27">
      <c r="A57" s="35"/>
      <c r="B57" s="35"/>
      <c r="C57" s="36"/>
      <c r="D57" s="36"/>
      <c r="E57" s="36"/>
      <c r="F57" s="36"/>
      <c r="G57" s="36"/>
      <c r="H57" s="36"/>
      <c r="I57" s="35"/>
      <c r="J57" s="35"/>
      <c r="K57" s="36"/>
      <c r="L57" s="35"/>
      <c r="M57" s="37"/>
      <c r="N57" s="37"/>
      <c r="O57" s="37"/>
      <c r="P57" s="37"/>
      <c r="Q57" s="37"/>
      <c r="R57" s="37"/>
      <c r="S57" s="38" t="s">
        <v>30</v>
      </c>
      <c r="T57" s="39">
        <f>SUM(T30:T56)</f>
        <v>73.2</v>
      </c>
      <c r="U57" s="39">
        <f>SUM(U30:U56)</f>
        <v>22.95</v>
      </c>
    </row>
    <row r="58" spans="1:27">
      <c r="A58" s="35"/>
      <c r="B58" s="35"/>
      <c r="C58" s="36"/>
      <c r="D58" s="36"/>
      <c r="E58" s="36"/>
      <c r="F58" s="36"/>
      <c r="G58" s="36"/>
      <c r="H58" s="36"/>
      <c r="I58" s="35"/>
      <c r="J58" s="35"/>
      <c r="K58" s="36"/>
      <c r="L58" s="35"/>
      <c r="M58" s="37"/>
      <c r="N58" s="37"/>
      <c r="O58" s="37"/>
      <c r="P58" s="37"/>
      <c r="Q58" s="37"/>
      <c r="R58" s="37"/>
      <c r="S58" s="37"/>
    </row>
    <row r="59" spans="1:27">
      <c r="A59" s="35"/>
      <c r="B59" s="35"/>
      <c r="C59" s="36"/>
      <c r="D59" s="36"/>
      <c r="E59" s="36"/>
      <c r="F59" s="36"/>
      <c r="G59" s="36"/>
      <c r="H59" s="36"/>
      <c r="I59" s="35"/>
      <c r="J59" s="35"/>
      <c r="K59" s="36"/>
      <c r="L59" s="35"/>
      <c r="M59" s="37"/>
      <c r="N59" s="37"/>
      <c r="O59" s="37"/>
      <c r="P59" s="37"/>
      <c r="Q59" s="37"/>
      <c r="R59" s="37"/>
      <c r="S59" s="37"/>
    </row>
    <row r="60" spans="1:27">
      <c r="A60" s="35"/>
      <c r="B60" s="35"/>
      <c r="C60" s="36"/>
      <c r="D60" s="36"/>
      <c r="E60" s="36"/>
      <c r="F60" s="36"/>
      <c r="G60" s="36"/>
      <c r="H60" s="36"/>
      <c r="I60" s="35"/>
      <c r="J60" s="35"/>
      <c r="K60" s="36"/>
      <c r="L60" s="35"/>
      <c r="M60" s="37"/>
      <c r="N60" s="37"/>
      <c r="O60" s="37"/>
      <c r="P60" s="37"/>
      <c r="Q60" s="37"/>
      <c r="R60" s="37"/>
      <c r="S60" s="37"/>
    </row>
    <row r="61" spans="1:27">
      <c r="A61" s="35"/>
      <c r="B61" s="35"/>
      <c r="C61" s="36"/>
      <c r="D61" s="36"/>
      <c r="E61" s="36"/>
      <c r="F61" s="36"/>
      <c r="G61" s="36"/>
      <c r="H61" s="36"/>
      <c r="I61" s="35"/>
      <c r="J61" s="35"/>
      <c r="K61" s="36"/>
      <c r="L61" s="35"/>
      <c r="M61" s="37"/>
      <c r="N61" s="37"/>
      <c r="O61" s="37"/>
      <c r="P61" s="37"/>
      <c r="Q61" s="37"/>
      <c r="R61" s="37"/>
      <c r="S61" s="37"/>
    </row>
    <row r="62" spans="1:27">
      <c r="A62" s="35"/>
      <c r="B62" s="35"/>
      <c r="C62" s="36"/>
      <c r="D62" s="36"/>
      <c r="E62" s="36"/>
      <c r="F62" s="36"/>
      <c r="G62" s="36"/>
      <c r="H62" s="36"/>
      <c r="I62" s="35"/>
      <c r="J62" s="35"/>
      <c r="K62" s="36"/>
      <c r="L62" s="35"/>
      <c r="M62" s="37"/>
      <c r="N62" s="37"/>
      <c r="O62" s="37"/>
      <c r="P62" s="37"/>
      <c r="Q62" s="37"/>
      <c r="R62" s="37"/>
      <c r="S62" s="37"/>
    </row>
    <row r="63" spans="1:27">
      <c r="A63" s="35"/>
      <c r="B63" s="35"/>
      <c r="C63" s="36"/>
      <c r="D63" s="36"/>
      <c r="E63" s="36"/>
      <c r="F63" s="36"/>
      <c r="G63" s="36"/>
      <c r="H63" s="36"/>
      <c r="I63" s="35"/>
      <c r="J63" s="35"/>
      <c r="K63" s="36"/>
      <c r="L63" s="35"/>
      <c r="M63" s="37"/>
      <c r="N63" s="37"/>
      <c r="O63" s="37"/>
      <c r="P63" s="37"/>
      <c r="Q63" s="37"/>
      <c r="R63" s="37"/>
      <c r="S63" s="37"/>
    </row>
    <row r="64" spans="1:27">
      <c r="A64" s="35"/>
      <c r="B64" s="35"/>
      <c r="C64" s="36"/>
      <c r="D64" s="36"/>
      <c r="E64" s="36"/>
      <c r="F64" s="36"/>
      <c r="G64" s="36"/>
      <c r="H64" s="36"/>
      <c r="I64" s="35"/>
      <c r="J64" s="35"/>
      <c r="K64" s="36"/>
      <c r="L64" s="35"/>
      <c r="M64" s="37"/>
      <c r="N64" s="37"/>
      <c r="O64" s="37"/>
      <c r="P64" s="37"/>
      <c r="Q64" s="37"/>
      <c r="R64" s="37"/>
      <c r="S64" s="37"/>
    </row>
    <row r="65" spans="1:19">
      <c r="A65" s="35"/>
      <c r="B65" s="35"/>
      <c r="C65" s="36"/>
      <c r="D65" s="36"/>
      <c r="E65" s="36"/>
      <c r="F65" s="36"/>
      <c r="G65" s="36"/>
      <c r="H65" s="36"/>
      <c r="I65" s="35"/>
      <c r="J65" s="35"/>
      <c r="K65" s="36"/>
      <c r="L65" s="35"/>
      <c r="M65" s="37"/>
      <c r="N65" s="37"/>
      <c r="O65" s="37"/>
      <c r="P65" s="37"/>
      <c r="Q65" s="37"/>
      <c r="R65" s="37"/>
      <c r="S65" s="37"/>
    </row>
    <row r="66" spans="1:19">
      <c r="A66" s="35"/>
      <c r="B66" s="35"/>
      <c r="C66" s="36"/>
      <c r="D66" s="36"/>
      <c r="E66" s="36"/>
      <c r="F66" s="36"/>
      <c r="G66" s="36"/>
      <c r="H66" s="36"/>
      <c r="I66" s="35"/>
      <c r="J66" s="35"/>
      <c r="K66" s="36"/>
      <c r="L66" s="35"/>
      <c r="M66" s="37"/>
      <c r="N66" s="37"/>
      <c r="O66" s="37"/>
      <c r="P66" s="37"/>
      <c r="Q66" s="37"/>
      <c r="R66" s="37"/>
      <c r="S66" s="37"/>
    </row>
    <row r="67" spans="1:19">
      <c r="A67" s="35"/>
      <c r="B67" s="35"/>
      <c r="C67" s="36"/>
      <c r="D67" s="36"/>
      <c r="E67" s="36"/>
      <c r="F67" s="36"/>
      <c r="G67" s="36"/>
      <c r="H67" s="36"/>
      <c r="I67" s="35"/>
      <c r="J67" s="35"/>
      <c r="K67" s="36"/>
      <c r="L67" s="35"/>
      <c r="M67" s="37"/>
      <c r="N67" s="37"/>
      <c r="O67" s="37"/>
      <c r="P67" s="37"/>
      <c r="Q67" s="37"/>
      <c r="R67" s="37"/>
      <c r="S67" s="37"/>
    </row>
    <row r="68" spans="1:19">
      <c r="A68" s="35"/>
      <c r="B68" s="35"/>
      <c r="C68" s="36"/>
      <c r="D68" s="36"/>
      <c r="E68" s="36"/>
      <c r="F68" s="36"/>
      <c r="G68" s="36"/>
      <c r="H68" s="36"/>
      <c r="I68" s="35"/>
      <c r="J68" s="35"/>
      <c r="K68" s="36"/>
      <c r="L68" s="35"/>
      <c r="M68" s="37"/>
      <c r="N68" s="37"/>
      <c r="O68" s="37"/>
      <c r="P68" s="37"/>
      <c r="Q68" s="37"/>
      <c r="R68" s="37"/>
      <c r="S68" s="37"/>
    </row>
    <row r="69" spans="1:19">
      <c r="A69" s="35"/>
      <c r="B69" s="35"/>
      <c r="C69" s="36"/>
      <c r="D69" s="36"/>
      <c r="E69" s="36"/>
      <c r="F69" s="36"/>
      <c r="G69" s="36"/>
      <c r="H69" s="36"/>
      <c r="I69" s="35"/>
      <c r="J69" s="35"/>
      <c r="K69" s="36"/>
      <c r="L69" s="35"/>
      <c r="M69" s="37"/>
      <c r="N69" s="37"/>
      <c r="O69" s="37"/>
      <c r="P69" s="37"/>
      <c r="Q69" s="37"/>
      <c r="R69" s="37"/>
      <c r="S69" s="37"/>
    </row>
    <row r="70" spans="1:19">
      <c r="A70" s="35"/>
      <c r="B70" s="35"/>
      <c r="C70" s="36"/>
      <c r="D70" s="36"/>
      <c r="E70" s="36"/>
      <c r="F70" s="36"/>
      <c r="G70" s="36"/>
      <c r="H70" s="36"/>
      <c r="I70" s="35"/>
      <c r="J70" s="35"/>
      <c r="K70" s="36"/>
      <c r="L70" s="35"/>
      <c r="M70" s="37"/>
      <c r="N70" s="37"/>
      <c r="O70" s="37"/>
      <c r="P70" s="37"/>
      <c r="Q70" s="37"/>
      <c r="R70" s="37"/>
      <c r="S70" s="37"/>
    </row>
    <row r="71" spans="1:19">
      <c r="A71" s="35"/>
      <c r="B71" s="35"/>
      <c r="C71" s="36"/>
      <c r="D71" s="36"/>
      <c r="E71" s="36"/>
      <c r="F71" s="36"/>
      <c r="G71" s="36"/>
      <c r="H71" s="36"/>
      <c r="I71" s="35"/>
      <c r="J71" s="35"/>
      <c r="K71" s="36"/>
      <c r="L71" s="35"/>
      <c r="M71" s="37"/>
      <c r="N71" s="37"/>
      <c r="O71" s="37"/>
      <c r="P71" s="37"/>
      <c r="Q71" s="37"/>
      <c r="R71" s="37"/>
      <c r="S71" s="37"/>
    </row>
    <row r="72" spans="1:19">
      <c r="A72" s="35"/>
      <c r="B72" s="35"/>
      <c r="C72" s="36"/>
      <c r="D72" s="36"/>
      <c r="E72" s="36"/>
      <c r="F72" s="36"/>
      <c r="G72" s="36"/>
      <c r="H72" s="36"/>
      <c r="I72" s="35"/>
      <c r="J72" s="35"/>
      <c r="K72" s="36"/>
      <c r="L72" s="35"/>
      <c r="M72" s="37"/>
      <c r="N72" s="37"/>
      <c r="O72" s="37"/>
      <c r="P72" s="37"/>
      <c r="Q72" s="37"/>
      <c r="R72" s="37"/>
      <c r="S72" s="37"/>
    </row>
    <row r="73" spans="1:19">
      <c r="A73" s="35"/>
      <c r="B73" s="35"/>
      <c r="C73" s="36"/>
      <c r="D73" s="36"/>
      <c r="E73" s="36"/>
      <c r="F73" s="36"/>
      <c r="G73" s="36"/>
      <c r="H73" s="36"/>
      <c r="I73" s="35"/>
      <c r="J73" s="35"/>
      <c r="K73" s="36"/>
      <c r="L73" s="35"/>
      <c r="M73" s="37"/>
      <c r="N73" s="37"/>
      <c r="O73" s="37"/>
      <c r="P73" s="37"/>
      <c r="Q73" s="37"/>
      <c r="R73" s="37"/>
      <c r="S73" s="37"/>
    </row>
    <row r="85" spans="1:24">
      <c r="A85" s="40" t="s">
        <v>79</v>
      </c>
      <c r="B85" s="40" t="s">
        <v>124</v>
      </c>
      <c r="C85" s="40" t="s">
        <v>65</v>
      </c>
      <c r="D85" s="40" t="s">
        <v>81</v>
      </c>
      <c r="E85" s="28" t="s">
        <v>125</v>
      </c>
      <c r="F85" s="28" t="s">
        <v>6</v>
      </c>
      <c r="G85" s="41" t="s">
        <v>126</v>
      </c>
      <c r="V85" s="106"/>
      <c r="X85"/>
    </row>
    <row r="86" spans="1:24" ht="17.25">
      <c r="A86" s="33"/>
      <c r="B86" s="33"/>
      <c r="C86" s="42"/>
      <c r="D86" s="33"/>
      <c r="E86" s="43"/>
      <c r="F86" s="43"/>
      <c r="G86" s="44" t="s">
        <v>127</v>
      </c>
      <c r="V86" s="106"/>
      <c r="X86"/>
    </row>
    <row r="87" spans="1:24" ht="17.25">
      <c r="A87" s="45" t="s">
        <v>95</v>
      </c>
      <c r="B87" s="33" t="s">
        <v>92</v>
      </c>
      <c r="C87" s="33" t="s">
        <v>84</v>
      </c>
      <c r="D87" s="33">
        <v>1</v>
      </c>
      <c r="E87" s="43" t="s">
        <v>128</v>
      </c>
      <c r="F87" s="43" t="s">
        <v>33</v>
      </c>
      <c r="G87" s="44" t="s">
        <v>129</v>
      </c>
      <c r="V87" s="106"/>
      <c r="X87"/>
    </row>
    <row r="88" spans="1:24" ht="17.25">
      <c r="A88" s="45" t="s">
        <v>87</v>
      </c>
      <c r="B88" s="33" t="s">
        <v>88</v>
      </c>
      <c r="C88" s="33" t="s">
        <v>130</v>
      </c>
      <c r="D88" s="33">
        <v>2</v>
      </c>
      <c r="E88" s="43" t="s">
        <v>131</v>
      </c>
      <c r="F88" s="43" t="s">
        <v>36</v>
      </c>
      <c r="G88" s="45" t="s">
        <v>132</v>
      </c>
      <c r="V88" s="106"/>
      <c r="X88"/>
    </row>
    <row r="89" spans="1:24" ht="17.25">
      <c r="A89" s="45" t="s">
        <v>91</v>
      </c>
      <c r="B89" s="33"/>
      <c r="C89" s="42"/>
      <c r="D89" s="33">
        <v>3</v>
      </c>
      <c r="E89" s="43" t="s">
        <v>133</v>
      </c>
      <c r="F89" s="43" t="s">
        <v>38</v>
      </c>
      <c r="G89" s="45" t="s">
        <v>134</v>
      </c>
      <c r="V89" s="106"/>
      <c r="X89"/>
    </row>
    <row r="90" spans="1:24" ht="17.25">
      <c r="A90" s="45" t="s">
        <v>608</v>
      </c>
      <c r="B90" s="46"/>
      <c r="C90" s="47"/>
      <c r="D90" s="33">
        <v>4</v>
      </c>
      <c r="E90" s="43" t="s">
        <v>135</v>
      </c>
      <c r="F90" s="43" t="s">
        <v>39</v>
      </c>
      <c r="G90" s="45" t="s">
        <v>136</v>
      </c>
      <c r="V90" s="106"/>
      <c r="X90"/>
    </row>
    <row r="91" spans="1:24" ht="17.25">
      <c r="E91" s="43" t="s">
        <v>137</v>
      </c>
      <c r="F91" s="43" t="s">
        <v>23</v>
      </c>
      <c r="G91" s="45" t="s">
        <v>138</v>
      </c>
      <c r="V91" s="106"/>
      <c r="X91"/>
    </row>
    <row r="92" spans="1:24" ht="17.25">
      <c r="E92" s="43" t="s">
        <v>139</v>
      </c>
      <c r="F92" s="43" t="s">
        <v>32</v>
      </c>
      <c r="G92" s="45" t="s">
        <v>140</v>
      </c>
      <c r="V92" s="106"/>
      <c r="X92"/>
    </row>
    <row r="93" spans="1:24" ht="17.25">
      <c r="E93" s="43" t="s">
        <v>141</v>
      </c>
      <c r="F93" s="43" t="s">
        <v>40</v>
      </c>
      <c r="G93" s="45" t="s">
        <v>142</v>
      </c>
      <c r="V93" s="106"/>
      <c r="X93"/>
    </row>
    <row r="94" spans="1:24" ht="17.25">
      <c r="E94" s="43" t="s">
        <v>143</v>
      </c>
      <c r="F94" s="43" t="s">
        <v>41</v>
      </c>
      <c r="G94" s="45" t="s">
        <v>144</v>
      </c>
      <c r="V94" s="106"/>
      <c r="X94"/>
    </row>
    <row r="95" spans="1:24" ht="17.25">
      <c r="E95" s="43" t="s">
        <v>145</v>
      </c>
      <c r="F95" s="43" t="s">
        <v>42</v>
      </c>
      <c r="G95" s="45" t="s">
        <v>146</v>
      </c>
      <c r="V95" s="106"/>
      <c r="X95"/>
    </row>
    <row r="96" spans="1:24">
      <c r="E96" s="43" t="s">
        <v>147</v>
      </c>
      <c r="F96" s="43"/>
      <c r="G96" s="45" t="s">
        <v>148</v>
      </c>
      <c r="V96" s="106"/>
      <c r="X96"/>
    </row>
    <row r="115" spans="1:9">
      <c r="A115" s="48" t="s">
        <v>65</v>
      </c>
      <c r="B115" s="48" t="s">
        <v>71</v>
      </c>
      <c r="C115" s="49" t="s">
        <v>149</v>
      </c>
      <c r="D115" s="48" t="s">
        <v>150</v>
      </c>
      <c r="E115" s="48" t="s">
        <v>151</v>
      </c>
      <c r="F115" s="48" t="s">
        <v>610</v>
      </c>
      <c r="G115" s="48" t="s">
        <v>152</v>
      </c>
      <c r="H115" s="48" t="s">
        <v>153</v>
      </c>
      <c r="I115" s="48" t="s">
        <v>154</v>
      </c>
    </row>
    <row r="116" spans="1:9">
      <c r="A116" s="11" t="s">
        <v>84</v>
      </c>
      <c r="B116" s="11">
        <v>1</v>
      </c>
      <c r="C116" s="50" t="s">
        <v>155</v>
      </c>
      <c r="D116" s="12">
        <v>0</v>
      </c>
      <c r="E116" s="12">
        <v>15</v>
      </c>
      <c r="F116" s="12">
        <v>1</v>
      </c>
      <c r="G116" s="12">
        <f>D116/F116</f>
        <v>0</v>
      </c>
      <c r="H116" s="12">
        <f>E116/F116</f>
        <v>15</v>
      </c>
      <c r="I116" s="12">
        <f>1/F116</f>
        <v>1</v>
      </c>
    </row>
    <row r="117" spans="1:9">
      <c r="A117" s="11" t="s">
        <v>84</v>
      </c>
      <c r="B117" s="11">
        <v>2</v>
      </c>
      <c r="C117" s="50" t="s">
        <v>156</v>
      </c>
      <c r="D117" s="12">
        <v>9</v>
      </c>
      <c r="E117" s="12">
        <v>13.5</v>
      </c>
      <c r="F117" s="12">
        <v>1</v>
      </c>
      <c r="G117" s="12">
        <f t="shared" ref="G117:G185" si="11">D117/F117</f>
        <v>9</v>
      </c>
      <c r="H117" s="12">
        <f t="shared" ref="H117:H185" si="12">E117/F117</f>
        <v>13.5</v>
      </c>
      <c r="I117" s="12">
        <f t="shared" ref="I117:I185" si="13">1/F117</f>
        <v>1</v>
      </c>
    </row>
    <row r="118" spans="1:9">
      <c r="A118" s="11" t="s">
        <v>84</v>
      </c>
      <c r="B118" s="11">
        <v>3</v>
      </c>
      <c r="C118" s="50" t="s">
        <v>157</v>
      </c>
      <c r="D118" s="12">
        <v>9</v>
      </c>
      <c r="E118" s="12">
        <v>13.5</v>
      </c>
      <c r="F118" s="12">
        <v>1</v>
      </c>
      <c r="G118" s="12">
        <f t="shared" si="11"/>
        <v>9</v>
      </c>
      <c r="H118" s="12">
        <f t="shared" si="12"/>
        <v>13.5</v>
      </c>
      <c r="I118" s="12">
        <f t="shared" si="13"/>
        <v>1</v>
      </c>
    </row>
    <row r="119" spans="1:9">
      <c r="A119" s="11" t="s">
        <v>84</v>
      </c>
      <c r="B119" s="11">
        <v>4</v>
      </c>
      <c r="C119" s="50" t="s">
        <v>158</v>
      </c>
      <c r="D119" s="12">
        <v>9</v>
      </c>
      <c r="E119" s="12">
        <v>13.5</v>
      </c>
      <c r="F119" s="12">
        <v>1</v>
      </c>
      <c r="G119" s="12">
        <f t="shared" si="11"/>
        <v>9</v>
      </c>
      <c r="H119" s="12">
        <f t="shared" si="12"/>
        <v>13.5</v>
      </c>
      <c r="I119" s="12">
        <f t="shared" si="13"/>
        <v>1</v>
      </c>
    </row>
    <row r="120" spans="1:9">
      <c r="A120" s="11" t="s">
        <v>84</v>
      </c>
      <c r="B120" s="11">
        <v>5</v>
      </c>
      <c r="C120" s="50" t="s">
        <v>159</v>
      </c>
      <c r="D120" s="12">
        <v>9</v>
      </c>
      <c r="E120" s="12">
        <v>13.5</v>
      </c>
      <c r="F120" s="12">
        <v>4</v>
      </c>
      <c r="G120" s="12">
        <f t="shared" si="11"/>
        <v>2.25</v>
      </c>
      <c r="H120" s="12">
        <f t="shared" si="12"/>
        <v>3.375</v>
      </c>
      <c r="I120" s="12">
        <f t="shared" si="13"/>
        <v>0.25</v>
      </c>
    </row>
    <row r="121" spans="1:9">
      <c r="A121" s="11" t="s">
        <v>84</v>
      </c>
      <c r="B121" s="11">
        <v>6</v>
      </c>
      <c r="C121" s="50" t="s">
        <v>160</v>
      </c>
      <c r="D121" s="12">
        <v>8.5</v>
      </c>
      <c r="E121" s="12">
        <v>12.75</v>
      </c>
      <c r="F121" s="12">
        <v>1</v>
      </c>
      <c r="G121" s="12">
        <f t="shared" si="11"/>
        <v>8.5</v>
      </c>
      <c r="H121" s="12">
        <f t="shared" si="12"/>
        <v>12.75</v>
      </c>
      <c r="I121" s="12">
        <f t="shared" si="13"/>
        <v>1</v>
      </c>
    </row>
    <row r="122" spans="1:9">
      <c r="A122" s="11" t="s">
        <v>84</v>
      </c>
      <c r="B122" s="11">
        <v>7</v>
      </c>
      <c r="C122" s="50" t="s">
        <v>161</v>
      </c>
      <c r="D122" s="12">
        <v>8.5</v>
      </c>
      <c r="E122" s="12">
        <v>12.75</v>
      </c>
      <c r="F122" s="12">
        <v>1</v>
      </c>
      <c r="G122" s="12">
        <f t="shared" si="11"/>
        <v>8.5</v>
      </c>
      <c r="H122" s="12">
        <f t="shared" si="12"/>
        <v>12.75</v>
      </c>
      <c r="I122" s="12">
        <f t="shared" si="13"/>
        <v>1</v>
      </c>
    </row>
    <row r="123" spans="1:9">
      <c r="A123" s="11" t="s">
        <v>84</v>
      </c>
      <c r="B123" s="11">
        <v>8</v>
      </c>
      <c r="C123" s="50" t="s">
        <v>162</v>
      </c>
      <c r="D123" s="12">
        <v>8.5</v>
      </c>
      <c r="E123" s="12">
        <v>12.75</v>
      </c>
      <c r="F123" s="12">
        <v>1</v>
      </c>
      <c r="G123" s="12">
        <f t="shared" si="11"/>
        <v>8.5</v>
      </c>
      <c r="H123" s="12">
        <f t="shared" si="12"/>
        <v>12.75</v>
      </c>
      <c r="I123" s="12">
        <f t="shared" si="13"/>
        <v>1</v>
      </c>
    </row>
    <row r="124" spans="1:9">
      <c r="A124" s="11" t="s">
        <v>84</v>
      </c>
      <c r="B124" s="11">
        <v>9</v>
      </c>
      <c r="C124" s="50" t="s">
        <v>163</v>
      </c>
      <c r="D124" s="12">
        <v>8.5</v>
      </c>
      <c r="E124" s="12">
        <v>12.75</v>
      </c>
      <c r="F124" s="12">
        <v>1</v>
      </c>
      <c r="G124" s="12">
        <f t="shared" si="11"/>
        <v>8.5</v>
      </c>
      <c r="H124" s="12">
        <f t="shared" si="12"/>
        <v>12.75</v>
      </c>
      <c r="I124" s="12">
        <f t="shared" si="13"/>
        <v>1</v>
      </c>
    </row>
    <row r="125" spans="1:9">
      <c r="A125" s="11" t="s">
        <v>84</v>
      </c>
      <c r="B125" s="11">
        <v>10</v>
      </c>
      <c r="C125" s="50" t="s">
        <v>164</v>
      </c>
      <c r="D125" s="12">
        <v>8.5</v>
      </c>
      <c r="E125" s="12">
        <v>12.75</v>
      </c>
      <c r="F125" s="12">
        <v>1</v>
      </c>
      <c r="G125" s="12">
        <f t="shared" si="11"/>
        <v>8.5</v>
      </c>
      <c r="H125" s="12">
        <f t="shared" si="12"/>
        <v>12.75</v>
      </c>
      <c r="I125" s="12">
        <f t="shared" si="13"/>
        <v>1</v>
      </c>
    </row>
    <row r="126" spans="1:9">
      <c r="A126" s="11" t="s">
        <v>84</v>
      </c>
      <c r="B126" s="11">
        <v>11</v>
      </c>
      <c r="C126" s="50" t="s">
        <v>165</v>
      </c>
      <c r="D126" s="12">
        <v>8</v>
      </c>
      <c r="E126" s="12">
        <v>12</v>
      </c>
      <c r="F126" s="12">
        <v>1</v>
      </c>
      <c r="G126" s="12">
        <f t="shared" si="11"/>
        <v>8</v>
      </c>
      <c r="H126" s="12">
        <f t="shared" si="12"/>
        <v>12</v>
      </c>
      <c r="I126" s="12">
        <f t="shared" si="13"/>
        <v>1</v>
      </c>
    </row>
    <row r="127" spans="1:9">
      <c r="A127" s="11" t="s">
        <v>84</v>
      </c>
      <c r="B127" s="11">
        <v>12</v>
      </c>
      <c r="C127" s="50" t="s">
        <v>621</v>
      </c>
      <c r="D127" s="12">
        <v>10</v>
      </c>
      <c r="E127" s="12">
        <v>15</v>
      </c>
      <c r="F127" s="12">
        <v>1</v>
      </c>
      <c r="G127" s="12">
        <f t="shared" si="11"/>
        <v>10</v>
      </c>
      <c r="H127" s="12">
        <f t="shared" si="12"/>
        <v>15</v>
      </c>
      <c r="I127" s="12">
        <f>1/F127</f>
        <v>1</v>
      </c>
    </row>
    <row r="128" spans="1:9">
      <c r="A128" s="11" t="s">
        <v>84</v>
      </c>
      <c r="B128" s="11" t="s">
        <v>614</v>
      </c>
      <c r="C128" s="50" t="s">
        <v>616</v>
      </c>
      <c r="D128" s="12">
        <v>2</v>
      </c>
      <c r="E128" s="12">
        <v>3</v>
      </c>
      <c r="F128" s="12">
        <v>1</v>
      </c>
      <c r="G128" s="12">
        <f t="shared" ref="G128:G132" si="14">D128/F128</f>
        <v>2</v>
      </c>
      <c r="H128" s="12">
        <f t="shared" ref="H128:H132" si="15">E128/F128</f>
        <v>3</v>
      </c>
      <c r="I128" s="12">
        <f t="shared" ref="I128:I132" si="16">1/F128</f>
        <v>1</v>
      </c>
    </row>
    <row r="129" spans="1:9">
      <c r="A129" s="11" t="s">
        <v>84</v>
      </c>
      <c r="B129" s="11" t="s">
        <v>615</v>
      </c>
      <c r="C129" s="141" t="s">
        <v>617</v>
      </c>
      <c r="D129" s="12">
        <v>2</v>
      </c>
      <c r="E129" s="12">
        <v>3</v>
      </c>
      <c r="F129" s="12">
        <v>1</v>
      </c>
      <c r="G129" s="12">
        <f t="shared" si="14"/>
        <v>2</v>
      </c>
      <c r="H129" s="12">
        <f t="shared" si="15"/>
        <v>3</v>
      </c>
      <c r="I129" s="12">
        <f t="shared" si="16"/>
        <v>1</v>
      </c>
    </row>
    <row r="130" spans="1:9">
      <c r="A130" s="11" t="s">
        <v>84</v>
      </c>
      <c r="B130" s="11" t="s">
        <v>623</v>
      </c>
      <c r="C130" s="50" t="s">
        <v>618</v>
      </c>
      <c r="D130" s="12">
        <v>2</v>
      </c>
      <c r="E130" s="12">
        <v>3</v>
      </c>
      <c r="F130" s="12">
        <v>1</v>
      </c>
      <c r="G130" s="12">
        <f t="shared" si="14"/>
        <v>2</v>
      </c>
      <c r="H130" s="12">
        <f t="shared" si="15"/>
        <v>3</v>
      </c>
      <c r="I130" s="12">
        <f t="shared" si="16"/>
        <v>1</v>
      </c>
    </row>
    <row r="131" spans="1:9">
      <c r="A131" s="11" t="s">
        <v>84</v>
      </c>
      <c r="B131" s="11" t="s">
        <v>624</v>
      </c>
      <c r="C131" s="50" t="s">
        <v>619</v>
      </c>
      <c r="D131" s="12">
        <v>2</v>
      </c>
      <c r="E131" s="12">
        <v>3</v>
      </c>
      <c r="F131" s="12">
        <v>1</v>
      </c>
      <c r="G131" s="12">
        <f t="shared" si="14"/>
        <v>2</v>
      </c>
      <c r="H131" s="12">
        <f t="shared" si="15"/>
        <v>3</v>
      </c>
      <c r="I131" s="12">
        <f t="shared" si="16"/>
        <v>1</v>
      </c>
    </row>
    <row r="132" spans="1:9">
      <c r="A132" s="11" t="s">
        <v>84</v>
      </c>
      <c r="B132" s="11" t="s">
        <v>625</v>
      </c>
      <c r="C132" s="141" t="s">
        <v>620</v>
      </c>
      <c r="D132" s="12">
        <v>2</v>
      </c>
      <c r="E132" s="12">
        <v>3</v>
      </c>
      <c r="F132" s="12">
        <v>1</v>
      </c>
      <c r="G132" s="12">
        <f t="shared" si="14"/>
        <v>2</v>
      </c>
      <c r="H132" s="12">
        <f t="shared" si="15"/>
        <v>3</v>
      </c>
      <c r="I132" s="12">
        <f t="shared" si="16"/>
        <v>1</v>
      </c>
    </row>
    <row r="133" spans="1:9">
      <c r="A133" s="11" t="s">
        <v>84</v>
      </c>
      <c r="B133" s="11">
        <v>13</v>
      </c>
      <c r="C133" s="50" t="s">
        <v>166</v>
      </c>
      <c r="D133" s="12">
        <v>8</v>
      </c>
      <c r="E133" s="12">
        <v>12</v>
      </c>
      <c r="F133" s="12">
        <v>1</v>
      </c>
      <c r="G133" s="12">
        <f t="shared" si="11"/>
        <v>8</v>
      </c>
      <c r="H133" s="12">
        <f t="shared" si="12"/>
        <v>12</v>
      </c>
      <c r="I133" s="12">
        <f t="shared" si="13"/>
        <v>1</v>
      </c>
    </row>
    <row r="134" spans="1:9">
      <c r="A134" s="11" t="s">
        <v>84</v>
      </c>
      <c r="B134" s="11">
        <v>14</v>
      </c>
      <c r="C134" s="50" t="s">
        <v>167</v>
      </c>
      <c r="D134" s="12">
        <v>7.5</v>
      </c>
      <c r="E134" s="12">
        <v>11.25</v>
      </c>
      <c r="F134" s="12">
        <v>1</v>
      </c>
      <c r="G134" s="12">
        <f t="shared" si="11"/>
        <v>7.5</v>
      </c>
      <c r="H134" s="12">
        <f t="shared" si="12"/>
        <v>11.25</v>
      </c>
      <c r="I134" s="12">
        <f t="shared" si="13"/>
        <v>1</v>
      </c>
    </row>
    <row r="135" spans="1:9">
      <c r="A135" s="11" t="s">
        <v>84</v>
      </c>
      <c r="B135" s="11">
        <v>15</v>
      </c>
      <c r="C135" s="50" t="s">
        <v>168</v>
      </c>
      <c r="D135" s="12">
        <v>7.5</v>
      </c>
      <c r="E135" s="12">
        <v>11.25</v>
      </c>
      <c r="F135" s="12">
        <v>1</v>
      </c>
      <c r="G135" s="12">
        <f t="shared" si="11"/>
        <v>7.5</v>
      </c>
      <c r="H135" s="12">
        <f t="shared" si="12"/>
        <v>11.25</v>
      </c>
      <c r="I135" s="12">
        <f t="shared" si="13"/>
        <v>1</v>
      </c>
    </row>
    <row r="136" spans="1:9">
      <c r="A136" s="11" t="s">
        <v>84</v>
      </c>
      <c r="B136" s="11">
        <v>16</v>
      </c>
      <c r="C136" s="50" t="s">
        <v>169</v>
      </c>
      <c r="D136" s="12">
        <v>7.5</v>
      </c>
      <c r="E136" s="12">
        <v>11.25</v>
      </c>
      <c r="F136" s="12">
        <v>1</v>
      </c>
      <c r="G136" s="12">
        <f t="shared" si="11"/>
        <v>7.5</v>
      </c>
      <c r="H136" s="12">
        <f t="shared" si="12"/>
        <v>11.25</v>
      </c>
      <c r="I136" s="12">
        <f t="shared" si="13"/>
        <v>1</v>
      </c>
    </row>
    <row r="137" spans="1:9">
      <c r="A137" s="11" t="s">
        <v>84</v>
      </c>
      <c r="B137" s="11">
        <v>17</v>
      </c>
      <c r="C137" s="50" t="s">
        <v>170</v>
      </c>
      <c r="D137" s="12">
        <v>7.5</v>
      </c>
      <c r="E137" s="12">
        <v>11.25</v>
      </c>
      <c r="F137" s="12">
        <v>1</v>
      </c>
      <c r="G137" s="12">
        <f t="shared" si="11"/>
        <v>7.5</v>
      </c>
      <c r="H137" s="12">
        <f t="shared" si="12"/>
        <v>11.25</v>
      </c>
      <c r="I137" s="12">
        <f t="shared" si="13"/>
        <v>1</v>
      </c>
    </row>
    <row r="138" spans="1:9">
      <c r="A138" s="11" t="s">
        <v>84</v>
      </c>
      <c r="B138" s="11">
        <v>18</v>
      </c>
      <c r="C138" s="50" t="s">
        <v>171</v>
      </c>
      <c r="D138" s="12">
        <v>7.5</v>
      </c>
      <c r="E138" s="12">
        <v>11.25</v>
      </c>
      <c r="F138" s="12">
        <v>1</v>
      </c>
      <c r="G138" s="12">
        <f t="shared" si="11"/>
        <v>7.5</v>
      </c>
      <c r="H138" s="12">
        <f t="shared" si="12"/>
        <v>11.25</v>
      </c>
      <c r="I138" s="12">
        <f t="shared" si="13"/>
        <v>1</v>
      </c>
    </row>
    <row r="139" spans="1:9">
      <c r="A139" s="11" t="s">
        <v>84</v>
      </c>
      <c r="B139" s="11">
        <v>19</v>
      </c>
      <c r="C139" s="50" t="s">
        <v>172</v>
      </c>
      <c r="D139" s="12">
        <v>7.5</v>
      </c>
      <c r="E139" s="12">
        <v>11.25</v>
      </c>
      <c r="F139" s="12">
        <v>1</v>
      </c>
      <c r="G139" s="12">
        <f t="shared" si="11"/>
        <v>7.5</v>
      </c>
      <c r="H139" s="12">
        <f t="shared" si="12"/>
        <v>11.25</v>
      </c>
      <c r="I139" s="12">
        <f t="shared" si="13"/>
        <v>1</v>
      </c>
    </row>
    <row r="140" spans="1:9">
      <c r="A140" s="11" t="s">
        <v>84</v>
      </c>
      <c r="B140" s="11">
        <v>20</v>
      </c>
      <c r="C140" s="50" t="s">
        <v>173</v>
      </c>
      <c r="D140" s="12">
        <v>7.5</v>
      </c>
      <c r="E140" s="12">
        <v>11.25</v>
      </c>
      <c r="F140" s="12">
        <v>1</v>
      </c>
      <c r="G140" s="12">
        <f t="shared" si="11"/>
        <v>7.5</v>
      </c>
      <c r="H140" s="12">
        <f t="shared" si="12"/>
        <v>11.25</v>
      </c>
      <c r="I140" s="12">
        <f t="shared" si="13"/>
        <v>1</v>
      </c>
    </row>
    <row r="141" spans="1:9">
      <c r="A141" s="11" t="s">
        <v>84</v>
      </c>
      <c r="B141" s="11">
        <v>21</v>
      </c>
      <c r="C141" s="50" t="s">
        <v>174</v>
      </c>
      <c r="D141" s="12">
        <v>7.5</v>
      </c>
      <c r="E141" s="12">
        <v>11.25</v>
      </c>
      <c r="F141" s="12">
        <v>2</v>
      </c>
      <c r="G141" s="12">
        <f t="shared" si="11"/>
        <v>3.75</v>
      </c>
      <c r="H141" s="12">
        <f t="shared" si="12"/>
        <v>5.625</v>
      </c>
      <c r="I141" s="12">
        <f t="shared" si="13"/>
        <v>0.5</v>
      </c>
    </row>
    <row r="142" spans="1:9">
      <c r="A142" s="11" t="s">
        <v>84</v>
      </c>
      <c r="B142" s="11">
        <v>22</v>
      </c>
      <c r="C142" s="50" t="s">
        <v>175</v>
      </c>
      <c r="D142" s="12">
        <v>7</v>
      </c>
      <c r="E142" s="12">
        <v>10.5</v>
      </c>
      <c r="F142" s="12">
        <v>1</v>
      </c>
      <c r="G142" s="12">
        <f t="shared" si="11"/>
        <v>7</v>
      </c>
      <c r="H142" s="12">
        <f t="shared" si="12"/>
        <v>10.5</v>
      </c>
      <c r="I142" s="12">
        <f t="shared" si="13"/>
        <v>1</v>
      </c>
    </row>
    <row r="143" spans="1:9">
      <c r="A143" s="11" t="s">
        <v>84</v>
      </c>
      <c r="B143" s="11">
        <v>23</v>
      </c>
      <c r="C143" s="50" t="s">
        <v>176</v>
      </c>
      <c r="D143" s="12">
        <v>7</v>
      </c>
      <c r="E143" s="12">
        <v>10.5</v>
      </c>
      <c r="F143" s="12">
        <v>1</v>
      </c>
      <c r="G143" s="12">
        <f t="shared" si="11"/>
        <v>7</v>
      </c>
      <c r="H143" s="12">
        <f t="shared" si="12"/>
        <v>10.5</v>
      </c>
      <c r="I143" s="12">
        <f t="shared" si="13"/>
        <v>1</v>
      </c>
    </row>
    <row r="144" spans="1:9">
      <c r="A144" s="11" t="s">
        <v>84</v>
      </c>
      <c r="B144" s="11">
        <v>24</v>
      </c>
      <c r="C144" s="50" t="s">
        <v>177</v>
      </c>
      <c r="D144" s="12">
        <v>7</v>
      </c>
      <c r="E144" s="12">
        <v>10.5</v>
      </c>
      <c r="F144" s="12">
        <v>1</v>
      </c>
      <c r="G144" s="12">
        <f t="shared" si="11"/>
        <v>7</v>
      </c>
      <c r="H144" s="12">
        <f t="shared" si="12"/>
        <v>10.5</v>
      </c>
      <c r="I144" s="12">
        <f t="shared" si="13"/>
        <v>1</v>
      </c>
    </row>
    <row r="145" spans="1:9">
      <c r="A145" s="11" t="s">
        <v>84</v>
      </c>
      <c r="B145" s="11">
        <v>25</v>
      </c>
      <c r="C145" s="50" t="s">
        <v>178</v>
      </c>
      <c r="D145" s="12">
        <v>7</v>
      </c>
      <c r="E145" s="12">
        <v>10.5</v>
      </c>
      <c r="F145" s="12">
        <v>1</v>
      </c>
      <c r="G145" s="12">
        <f t="shared" si="11"/>
        <v>7</v>
      </c>
      <c r="H145" s="12">
        <f t="shared" si="12"/>
        <v>10.5</v>
      </c>
      <c r="I145" s="12">
        <f t="shared" si="13"/>
        <v>1</v>
      </c>
    </row>
    <row r="146" spans="1:9">
      <c r="A146" s="11" t="s">
        <v>84</v>
      </c>
      <c r="B146" s="11">
        <v>26</v>
      </c>
      <c r="C146" s="50" t="s">
        <v>179</v>
      </c>
      <c r="D146" s="12">
        <v>7</v>
      </c>
      <c r="E146" s="12">
        <v>10.5</v>
      </c>
      <c r="F146" s="12">
        <v>1</v>
      </c>
      <c r="G146" s="12">
        <f t="shared" si="11"/>
        <v>7</v>
      </c>
      <c r="H146" s="12">
        <f t="shared" si="12"/>
        <v>10.5</v>
      </c>
      <c r="I146" s="12">
        <f t="shared" si="13"/>
        <v>1</v>
      </c>
    </row>
    <row r="147" spans="1:9">
      <c r="A147" s="11" t="s">
        <v>84</v>
      </c>
      <c r="B147" s="11">
        <v>27</v>
      </c>
      <c r="C147" s="50" t="s">
        <v>180</v>
      </c>
      <c r="D147" s="12">
        <v>7</v>
      </c>
      <c r="E147" s="12">
        <v>10.5</v>
      </c>
      <c r="F147" s="12">
        <v>1</v>
      </c>
      <c r="G147" s="12">
        <f t="shared" si="11"/>
        <v>7</v>
      </c>
      <c r="H147" s="12">
        <f t="shared" si="12"/>
        <v>10.5</v>
      </c>
      <c r="I147" s="12">
        <f t="shared" si="13"/>
        <v>1</v>
      </c>
    </row>
    <row r="148" spans="1:9">
      <c r="A148" s="11" t="s">
        <v>84</v>
      </c>
      <c r="B148" s="11">
        <v>28</v>
      </c>
      <c r="C148" s="50" t="s">
        <v>181</v>
      </c>
      <c r="D148" s="12">
        <v>6.5</v>
      </c>
      <c r="E148" s="12">
        <v>9.75</v>
      </c>
      <c r="F148" s="12">
        <v>1</v>
      </c>
      <c r="G148" s="12">
        <f t="shared" si="11"/>
        <v>6.5</v>
      </c>
      <c r="H148" s="12">
        <f t="shared" si="12"/>
        <v>9.75</v>
      </c>
      <c r="I148" s="12">
        <f t="shared" si="13"/>
        <v>1</v>
      </c>
    </row>
    <row r="149" spans="1:9">
      <c r="A149" s="11" t="s">
        <v>84</v>
      </c>
      <c r="B149" s="11">
        <v>29</v>
      </c>
      <c r="C149" s="50" t="s">
        <v>182</v>
      </c>
      <c r="D149" s="12">
        <v>6</v>
      </c>
      <c r="E149" s="12">
        <v>9</v>
      </c>
      <c r="F149" s="12">
        <v>4</v>
      </c>
      <c r="G149" s="12">
        <f t="shared" si="11"/>
        <v>1.5</v>
      </c>
      <c r="H149" s="12">
        <f t="shared" si="12"/>
        <v>2.25</v>
      </c>
      <c r="I149" s="12">
        <f t="shared" si="13"/>
        <v>0.25</v>
      </c>
    </row>
    <row r="150" spans="1:9">
      <c r="A150" s="11" t="s">
        <v>84</v>
      </c>
      <c r="B150" s="11">
        <v>30</v>
      </c>
      <c r="C150" s="50" t="s">
        <v>183</v>
      </c>
      <c r="D150" s="12">
        <v>6</v>
      </c>
      <c r="E150" s="12">
        <v>9</v>
      </c>
      <c r="F150" s="12">
        <v>1</v>
      </c>
      <c r="G150" s="12">
        <f t="shared" si="11"/>
        <v>6</v>
      </c>
      <c r="H150" s="12">
        <f t="shared" si="12"/>
        <v>9</v>
      </c>
      <c r="I150" s="12">
        <f t="shared" si="13"/>
        <v>1</v>
      </c>
    </row>
    <row r="151" spans="1:9">
      <c r="A151" s="11" t="s">
        <v>84</v>
      </c>
      <c r="B151" s="11">
        <v>31</v>
      </c>
      <c r="C151" s="50" t="s">
        <v>184</v>
      </c>
      <c r="D151" s="12">
        <v>5.5</v>
      </c>
      <c r="E151" s="12">
        <v>8.25</v>
      </c>
      <c r="F151" s="12">
        <v>1</v>
      </c>
      <c r="G151" s="12">
        <f t="shared" si="11"/>
        <v>5.5</v>
      </c>
      <c r="H151" s="12">
        <f t="shared" si="12"/>
        <v>8.25</v>
      </c>
      <c r="I151" s="12">
        <f t="shared" si="13"/>
        <v>1</v>
      </c>
    </row>
    <row r="152" spans="1:9">
      <c r="A152" s="11" t="s">
        <v>84</v>
      </c>
      <c r="B152" s="11">
        <v>32</v>
      </c>
      <c r="C152" s="50" t="s">
        <v>185</v>
      </c>
      <c r="D152" s="12">
        <v>5.5</v>
      </c>
      <c r="E152" s="12">
        <v>8.25</v>
      </c>
      <c r="F152" s="12">
        <v>1</v>
      </c>
      <c r="G152" s="12">
        <f t="shared" si="11"/>
        <v>5.5</v>
      </c>
      <c r="H152" s="12">
        <f t="shared" si="12"/>
        <v>8.25</v>
      </c>
      <c r="I152" s="12">
        <f t="shared" si="13"/>
        <v>1</v>
      </c>
    </row>
    <row r="153" spans="1:9">
      <c r="A153" s="11" t="s">
        <v>84</v>
      </c>
      <c r="B153" s="11">
        <v>33</v>
      </c>
      <c r="C153" s="50" t="s">
        <v>186</v>
      </c>
      <c r="D153" s="12">
        <v>5</v>
      </c>
      <c r="E153" s="12">
        <v>7.5</v>
      </c>
      <c r="F153" s="12">
        <v>10</v>
      </c>
      <c r="G153" s="12">
        <f t="shared" si="11"/>
        <v>0.5</v>
      </c>
      <c r="H153" s="12">
        <f t="shared" si="12"/>
        <v>0.75</v>
      </c>
      <c r="I153" s="12">
        <f t="shared" si="13"/>
        <v>0.1</v>
      </c>
    </row>
    <row r="154" spans="1:9">
      <c r="A154" s="11" t="s">
        <v>84</v>
      </c>
      <c r="B154" s="11">
        <v>34</v>
      </c>
      <c r="C154" s="50" t="s">
        <v>187</v>
      </c>
      <c r="D154" s="12">
        <v>5</v>
      </c>
      <c r="E154" s="12">
        <v>7.5</v>
      </c>
      <c r="F154" s="12">
        <v>1</v>
      </c>
      <c r="G154" s="12">
        <f t="shared" si="11"/>
        <v>5</v>
      </c>
      <c r="H154" s="12">
        <f t="shared" si="12"/>
        <v>7.5</v>
      </c>
      <c r="I154" s="12">
        <f t="shared" si="13"/>
        <v>1</v>
      </c>
    </row>
    <row r="155" spans="1:9">
      <c r="A155" s="11" t="s">
        <v>84</v>
      </c>
      <c r="B155" s="11">
        <v>35</v>
      </c>
      <c r="C155" s="50" t="s">
        <v>188</v>
      </c>
      <c r="D155" s="12">
        <v>5</v>
      </c>
      <c r="E155" s="12">
        <v>7.5</v>
      </c>
      <c r="F155" s="12">
        <v>1</v>
      </c>
      <c r="G155" s="12">
        <f t="shared" si="11"/>
        <v>5</v>
      </c>
      <c r="H155" s="12">
        <f t="shared" si="12"/>
        <v>7.5</v>
      </c>
      <c r="I155" s="12">
        <f t="shared" si="13"/>
        <v>1</v>
      </c>
    </row>
    <row r="156" spans="1:9">
      <c r="A156" s="11" t="s">
        <v>84</v>
      </c>
      <c r="B156" s="11">
        <v>36</v>
      </c>
      <c r="C156" s="50" t="s">
        <v>189</v>
      </c>
      <c r="D156" s="12">
        <v>5</v>
      </c>
      <c r="E156" s="12">
        <v>7.5</v>
      </c>
      <c r="F156" s="12">
        <v>1</v>
      </c>
      <c r="G156" s="12">
        <f t="shared" si="11"/>
        <v>5</v>
      </c>
      <c r="H156" s="12">
        <f t="shared" si="12"/>
        <v>7.5</v>
      </c>
      <c r="I156" s="12">
        <f t="shared" si="13"/>
        <v>1</v>
      </c>
    </row>
    <row r="157" spans="1:9">
      <c r="A157" s="11" t="s">
        <v>84</v>
      </c>
      <c r="B157" s="11">
        <v>37</v>
      </c>
      <c r="C157" s="50" t="s">
        <v>190</v>
      </c>
      <c r="D157" s="12">
        <v>5</v>
      </c>
      <c r="E157" s="12">
        <v>7.5</v>
      </c>
      <c r="F157" s="12">
        <v>1</v>
      </c>
      <c r="G157" s="12">
        <f t="shared" si="11"/>
        <v>5</v>
      </c>
      <c r="H157" s="12">
        <f t="shared" si="12"/>
        <v>7.5</v>
      </c>
      <c r="I157" s="12">
        <f t="shared" si="13"/>
        <v>1</v>
      </c>
    </row>
    <row r="158" spans="1:9">
      <c r="A158" s="11" t="s">
        <v>84</v>
      </c>
      <c r="B158" s="11">
        <v>38</v>
      </c>
      <c r="C158" s="50" t="s">
        <v>191</v>
      </c>
      <c r="D158" s="12">
        <v>5</v>
      </c>
      <c r="E158" s="12">
        <v>7.5</v>
      </c>
      <c r="F158" s="12">
        <v>2</v>
      </c>
      <c r="G158" s="12">
        <f t="shared" si="11"/>
        <v>2.5</v>
      </c>
      <c r="H158" s="12">
        <f t="shared" si="12"/>
        <v>3.75</v>
      </c>
      <c r="I158" s="12">
        <f t="shared" si="13"/>
        <v>0.5</v>
      </c>
    </row>
    <row r="159" spans="1:9">
      <c r="A159" s="11" t="s">
        <v>84</v>
      </c>
      <c r="B159" s="11">
        <v>39</v>
      </c>
      <c r="C159" s="50" t="s">
        <v>192</v>
      </c>
      <c r="D159" s="12">
        <v>5</v>
      </c>
      <c r="E159" s="12">
        <v>7.5</v>
      </c>
      <c r="F159" s="12">
        <v>1</v>
      </c>
      <c r="G159" s="12">
        <f t="shared" si="11"/>
        <v>5</v>
      </c>
      <c r="H159" s="12">
        <f t="shared" si="12"/>
        <v>7.5</v>
      </c>
      <c r="I159" s="12">
        <f t="shared" si="13"/>
        <v>1</v>
      </c>
    </row>
    <row r="160" spans="1:9">
      <c r="A160" s="11" t="s">
        <v>84</v>
      </c>
      <c r="B160" s="11">
        <v>40</v>
      </c>
      <c r="C160" s="50" t="s">
        <v>193</v>
      </c>
      <c r="D160" s="12">
        <v>4.8</v>
      </c>
      <c r="E160" s="12">
        <v>7.2</v>
      </c>
      <c r="F160" s="12">
        <v>1</v>
      </c>
      <c r="G160" s="12">
        <f t="shared" si="11"/>
        <v>4.8</v>
      </c>
      <c r="H160" s="12">
        <f t="shared" si="12"/>
        <v>7.2</v>
      </c>
      <c r="I160" s="12">
        <f t="shared" si="13"/>
        <v>1</v>
      </c>
    </row>
    <row r="161" spans="1:9">
      <c r="A161" s="11" t="s">
        <v>84</v>
      </c>
      <c r="B161" s="11">
        <v>41</v>
      </c>
      <c r="C161" s="50" t="s">
        <v>194</v>
      </c>
      <c r="D161" s="12">
        <v>4.5</v>
      </c>
      <c r="E161" s="12">
        <v>6.75</v>
      </c>
      <c r="F161" s="12">
        <v>1</v>
      </c>
      <c r="G161" s="12">
        <f t="shared" si="11"/>
        <v>4.5</v>
      </c>
      <c r="H161" s="12">
        <f t="shared" si="12"/>
        <v>6.75</v>
      </c>
      <c r="I161" s="12">
        <f t="shared" si="13"/>
        <v>1</v>
      </c>
    </row>
    <row r="162" spans="1:9">
      <c r="A162" s="11" t="s">
        <v>84</v>
      </c>
      <c r="B162" s="11">
        <v>42</v>
      </c>
      <c r="C162" s="50" t="s">
        <v>195</v>
      </c>
      <c r="D162" s="12">
        <v>4.5</v>
      </c>
      <c r="E162" s="12">
        <v>6.75</v>
      </c>
      <c r="F162" s="12">
        <v>1</v>
      </c>
      <c r="G162" s="12">
        <f t="shared" si="11"/>
        <v>4.5</v>
      </c>
      <c r="H162" s="12">
        <f t="shared" si="12"/>
        <v>6.75</v>
      </c>
      <c r="I162" s="12">
        <f t="shared" si="13"/>
        <v>1</v>
      </c>
    </row>
    <row r="163" spans="1:9">
      <c r="A163" s="11" t="s">
        <v>84</v>
      </c>
      <c r="B163" s="11">
        <v>43</v>
      </c>
      <c r="C163" s="50" t="s">
        <v>196</v>
      </c>
      <c r="D163" s="12">
        <v>4.5</v>
      </c>
      <c r="E163" s="12">
        <v>6.75</v>
      </c>
      <c r="F163" s="12">
        <v>1</v>
      </c>
      <c r="G163" s="12">
        <f t="shared" si="11"/>
        <v>4.5</v>
      </c>
      <c r="H163" s="12">
        <f t="shared" si="12"/>
        <v>6.75</v>
      </c>
      <c r="I163" s="12">
        <f t="shared" si="13"/>
        <v>1</v>
      </c>
    </row>
    <row r="164" spans="1:9">
      <c r="A164" s="11" t="s">
        <v>84</v>
      </c>
      <c r="B164" s="11">
        <v>44</v>
      </c>
      <c r="C164" s="50" t="s">
        <v>197</v>
      </c>
      <c r="D164" s="12">
        <v>4.5</v>
      </c>
      <c r="E164" s="12">
        <v>6.75</v>
      </c>
      <c r="F164" s="12">
        <v>1</v>
      </c>
      <c r="G164" s="12">
        <f t="shared" si="11"/>
        <v>4.5</v>
      </c>
      <c r="H164" s="12">
        <f t="shared" si="12"/>
        <v>6.75</v>
      </c>
      <c r="I164" s="12">
        <f t="shared" si="13"/>
        <v>1</v>
      </c>
    </row>
    <row r="165" spans="1:9">
      <c r="A165" s="11" t="s">
        <v>84</v>
      </c>
      <c r="B165" s="11">
        <v>45</v>
      </c>
      <c r="C165" s="50" t="s">
        <v>198</v>
      </c>
      <c r="D165" s="12">
        <v>4.5</v>
      </c>
      <c r="E165" s="12">
        <v>6.75</v>
      </c>
      <c r="F165" s="12">
        <v>1</v>
      </c>
      <c r="G165" s="12">
        <f t="shared" si="11"/>
        <v>4.5</v>
      </c>
      <c r="H165" s="12">
        <f t="shared" si="12"/>
        <v>6.75</v>
      </c>
      <c r="I165" s="12">
        <f t="shared" si="13"/>
        <v>1</v>
      </c>
    </row>
    <row r="166" spans="1:9">
      <c r="A166" s="11" t="s">
        <v>84</v>
      </c>
      <c r="B166" s="11">
        <v>46</v>
      </c>
      <c r="C166" s="50" t="s">
        <v>199</v>
      </c>
      <c r="D166" s="12">
        <v>4.5</v>
      </c>
      <c r="E166" s="12">
        <v>6.75</v>
      </c>
      <c r="F166" s="12">
        <v>1</v>
      </c>
      <c r="G166" s="12">
        <f t="shared" si="11"/>
        <v>4.5</v>
      </c>
      <c r="H166" s="12">
        <f t="shared" si="12"/>
        <v>6.75</v>
      </c>
      <c r="I166" s="12">
        <f t="shared" si="13"/>
        <v>1</v>
      </c>
    </row>
    <row r="167" spans="1:9">
      <c r="A167" s="11" t="s">
        <v>84</v>
      </c>
      <c r="B167" s="11">
        <v>47</v>
      </c>
      <c r="C167" s="50" t="s">
        <v>200</v>
      </c>
      <c r="D167" s="12">
        <v>4</v>
      </c>
      <c r="E167" s="12">
        <v>6</v>
      </c>
      <c r="F167" s="12">
        <v>1</v>
      </c>
      <c r="G167" s="12">
        <f t="shared" si="11"/>
        <v>4</v>
      </c>
      <c r="H167" s="12">
        <f t="shared" si="12"/>
        <v>6</v>
      </c>
      <c r="I167" s="12">
        <f t="shared" si="13"/>
        <v>1</v>
      </c>
    </row>
    <row r="168" spans="1:9">
      <c r="A168" s="11" t="s">
        <v>84</v>
      </c>
      <c r="B168" s="11">
        <v>48</v>
      </c>
      <c r="C168" s="50" t="s">
        <v>201</v>
      </c>
      <c r="D168" s="12">
        <v>4</v>
      </c>
      <c r="E168" s="12">
        <v>6</v>
      </c>
      <c r="F168" s="12">
        <v>1</v>
      </c>
      <c r="G168" s="12">
        <f t="shared" si="11"/>
        <v>4</v>
      </c>
      <c r="H168" s="12">
        <f t="shared" si="12"/>
        <v>6</v>
      </c>
      <c r="I168" s="12">
        <f t="shared" si="13"/>
        <v>1</v>
      </c>
    </row>
    <row r="169" spans="1:9">
      <c r="A169" s="11" t="s">
        <v>84</v>
      </c>
      <c r="B169" s="11">
        <v>49</v>
      </c>
      <c r="C169" s="50" t="s">
        <v>202</v>
      </c>
      <c r="D169" s="12">
        <v>4</v>
      </c>
      <c r="E169" s="12">
        <v>6</v>
      </c>
      <c r="F169" s="12">
        <v>1</v>
      </c>
      <c r="G169" s="12">
        <f t="shared" si="11"/>
        <v>4</v>
      </c>
      <c r="H169" s="12">
        <f t="shared" si="12"/>
        <v>6</v>
      </c>
      <c r="I169" s="12">
        <f t="shared" si="13"/>
        <v>1</v>
      </c>
    </row>
    <row r="170" spans="1:9">
      <c r="A170" s="11" t="s">
        <v>84</v>
      </c>
      <c r="B170" s="11">
        <v>50</v>
      </c>
      <c r="C170" s="50" t="s">
        <v>203</v>
      </c>
      <c r="D170" s="12">
        <v>4</v>
      </c>
      <c r="E170" s="12">
        <v>6</v>
      </c>
      <c r="F170" s="12">
        <v>10</v>
      </c>
      <c r="G170" s="12">
        <f t="shared" si="11"/>
        <v>0.4</v>
      </c>
      <c r="H170" s="12">
        <f t="shared" si="12"/>
        <v>0.6</v>
      </c>
      <c r="I170" s="12">
        <f t="shared" si="13"/>
        <v>0.1</v>
      </c>
    </row>
    <row r="171" spans="1:9">
      <c r="A171" s="11" t="s">
        <v>84</v>
      </c>
      <c r="B171" s="11">
        <v>51</v>
      </c>
      <c r="C171" s="50" t="s">
        <v>204</v>
      </c>
      <c r="D171" s="12">
        <v>4</v>
      </c>
      <c r="E171" s="12">
        <v>6</v>
      </c>
      <c r="F171" s="12">
        <v>1</v>
      </c>
      <c r="G171" s="12">
        <f t="shared" si="11"/>
        <v>4</v>
      </c>
      <c r="H171" s="12">
        <f t="shared" si="12"/>
        <v>6</v>
      </c>
      <c r="I171" s="12">
        <f t="shared" si="13"/>
        <v>1</v>
      </c>
    </row>
    <row r="172" spans="1:9">
      <c r="A172" s="11" t="s">
        <v>84</v>
      </c>
      <c r="B172" s="11">
        <v>52</v>
      </c>
      <c r="C172" s="50" t="s">
        <v>205</v>
      </c>
      <c r="D172" s="12">
        <v>4</v>
      </c>
      <c r="E172" s="12">
        <v>6</v>
      </c>
      <c r="F172" s="12">
        <v>1</v>
      </c>
      <c r="G172" s="12">
        <f t="shared" si="11"/>
        <v>4</v>
      </c>
      <c r="H172" s="12">
        <f t="shared" si="12"/>
        <v>6</v>
      </c>
      <c r="I172" s="12">
        <f t="shared" si="13"/>
        <v>1</v>
      </c>
    </row>
    <row r="173" spans="1:9">
      <c r="A173" s="11" t="s">
        <v>84</v>
      </c>
      <c r="B173" s="11">
        <v>53</v>
      </c>
      <c r="C173" s="50" t="s">
        <v>206</v>
      </c>
      <c r="D173" s="12">
        <v>4</v>
      </c>
      <c r="E173" s="12">
        <v>6</v>
      </c>
      <c r="F173" s="12">
        <v>1</v>
      </c>
      <c r="G173" s="12">
        <f t="shared" si="11"/>
        <v>4</v>
      </c>
      <c r="H173" s="12">
        <f t="shared" si="12"/>
        <v>6</v>
      </c>
      <c r="I173" s="12">
        <f t="shared" si="13"/>
        <v>1</v>
      </c>
    </row>
    <row r="174" spans="1:9">
      <c r="A174" s="11" t="s">
        <v>84</v>
      </c>
      <c r="B174" s="11">
        <v>54</v>
      </c>
      <c r="C174" s="50" t="s">
        <v>207</v>
      </c>
      <c r="D174" s="12">
        <v>4</v>
      </c>
      <c r="E174" s="12">
        <v>6</v>
      </c>
      <c r="F174" s="12">
        <v>1</v>
      </c>
      <c r="G174" s="12">
        <f t="shared" si="11"/>
        <v>4</v>
      </c>
      <c r="H174" s="12">
        <f t="shared" si="12"/>
        <v>6</v>
      </c>
      <c r="I174" s="12">
        <f t="shared" si="13"/>
        <v>1</v>
      </c>
    </row>
    <row r="175" spans="1:9">
      <c r="A175" s="11" t="s">
        <v>84</v>
      </c>
      <c r="B175" s="11">
        <v>55</v>
      </c>
      <c r="C175" s="50" t="s">
        <v>208</v>
      </c>
      <c r="D175" s="12">
        <v>4</v>
      </c>
      <c r="E175" s="12">
        <v>6</v>
      </c>
      <c r="F175" s="12">
        <v>1</v>
      </c>
      <c r="G175" s="12">
        <f t="shared" si="11"/>
        <v>4</v>
      </c>
      <c r="H175" s="12">
        <f t="shared" si="12"/>
        <v>6</v>
      </c>
      <c r="I175" s="12">
        <f t="shared" si="13"/>
        <v>1</v>
      </c>
    </row>
    <row r="176" spans="1:9">
      <c r="A176" s="11" t="s">
        <v>84</v>
      </c>
      <c r="B176" s="11">
        <v>56</v>
      </c>
      <c r="C176" s="50" t="s">
        <v>209</v>
      </c>
      <c r="D176" s="12">
        <v>4</v>
      </c>
      <c r="E176" s="12">
        <v>6</v>
      </c>
      <c r="F176" s="12">
        <v>1</v>
      </c>
      <c r="G176" s="12">
        <f t="shared" si="11"/>
        <v>4</v>
      </c>
      <c r="H176" s="12">
        <f t="shared" si="12"/>
        <v>6</v>
      </c>
      <c r="I176" s="12">
        <f t="shared" si="13"/>
        <v>1</v>
      </c>
    </row>
    <row r="177" spans="1:9">
      <c r="A177" s="11" t="s">
        <v>84</v>
      </c>
      <c r="B177" s="11">
        <v>57</v>
      </c>
      <c r="C177" s="50" t="s">
        <v>210</v>
      </c>
      <c r="D177" s="12">
        <v>4</v>
      </c>
      <c r="E177" s="12">
        <v>6</v>
      </c>
      <c r="F177" s="12">
        <v>1</v>
      </c>
      <c r="G177" s="12">
        <f t="shared" si="11"/>
        <v>4</v>
      </c>
      <c r="H177" s="12">
        <f t="shared" si="12"/>
        <v>6</v>
      </c>
      <c r="I177" s="12">
        <f t="shared" si="13"/>
        <v>1</v>
      </c>
    </row>
    <row r="178" spans="1:9">
      <c r="A178" s="11" t="s">
        <v>84</v>
      </c>
      <c r="B178" s="11">
        <v>58</v>
      </c>
      <c r="C178" s="50" t="s">
        <v>211</v>
      </c>
      <c r="D178" s="12">
        <v>4</v>
      </c>
      <c r="E178" s="12">
        <v>6</v>
      </c>
      <c r="F178" s="12">
        <v>1</v>
      </c>
      <c r="G178" s="12">
        <f t="shared" si="11"/>
        <v>4</v>
      </c>
      <c r="H178" s="12">
        <f t="shared" si="12"/>
        <v>6</v>
      </c>
      <c r="I178" s="12">
        <f t="shared" si="13"/>
        <v>1</v>
      </c>
    </row>
    <row r="179" spans="1:9">
      <c r="A179" s="11" t="s">
        <v>84</v>
      </c>
      <c r="B179" s="11">
        <v>59</v>
      </c>
      <c r="C179" s="50" t="s">
        <v>212</v>
      </c>
      <c r="D179" s="12">
        <v>4</v>
      </c>
      <c r="E179" s="12">
        <v>6</v>
      </c>
      <c r="F179" s="12">
        <v>1</v>
      </c>
      <c r="G179" s="12">
        <f t="shared" si="11"/>
        <v>4</v>
      </c>
      <c r="H179" s="12">
        <f t="shared" si="12"/>
        <v>6</v>
      </c>
      <c r="I179" s="12">
        <f t="shared" si="13"/>
        <v>1</v>
      </c>
    </row>
    <row r="180" spans="1:9">
      <c r="A180" s="11" t="s">
        <v>84</v>
      </c>
      <c r="B180" s="11">
        <v>60</v>
      </c>
      <c r="C180" s="50" t="s">
        <v>213</v>
      </c>
      <c r="D180" s="12">
        <v>4</v>
      </c>
      <c r="E180" s="12">
        <v>6</v>
      </c>
      <c r="F180" s="12">
        <v>1</v>
      </c>
      <c r="G180" s="12">
        <f t="shared" si="11"/>
        <v>4</v>
      </c>
      <c r="H180" s="12">
        <f t="shared" si="12"/>
        <v>6</v>
      </c>
      <c r="I180" s="12">
        <f t="shared" si="13"/>
        <v>1</v>
      </c>
    </row>
    <row r="181" spans="1:9">
      <c r="A181" s="11" t="s">
        <v>84</v>
      </c>
      <c r="B181" s="11">
        <v>61</v>
      </c>
      <c r="C181" s="50" t="s">
        <v>214</v>
      </c>
      <c r="D181" s="12">
        <v>3.7</v>
      </c>
      <c r="E181" s="12">
        <v>5.55</v>
      </c>
      <c r="F181" s="12">
        <v>1</v>
      </c>
      <c r="G181" s="12">
        <f t="shared" si="11"/>
        <v>3.7</v>
      </c>
      <c r="H181" s="12">
        <f t="shared" si="12"/>
        <v>5.55</v>
      </c>
      <c r="I181" s="12">
        <f t="shared" si="13"/>
        <v>1</v>
      </c>
    </row>
    <row r="182" spans="1:9">
      <c r="A182" s="11" t="s">
        <v>84</v>
      </c>
      <c r="B182" s="11">
        <v>62</v>
      </c>
      <c r="C182" s="50" t="s">
        <v>215</v>
      </c>
      <c r="D182" s="12">
        <v>3.7</v>
      </c>
      <c r="E182" s="12">
        <v>5.55</v>
      </c>
      <c r="F182" s="12">
        <v>1</v>
      </c>
      <c r="G182" s="12">
        <f t="shared" si="11"/>
        <v>3.7</v>
      </c>
      <c r="H182" s="12">
        <f t="shared" si="12"/>
        <v>5.55</v>
      </c>
      <c r="I182" s="12">
        <f t="shared" si="13"/>
        <v>1</v>
      </c>
    </row>
    <row r="183" spans="1:9">
      <c r="A183" s="11" t="s">
        <v>84</v>
      </c>
      <c r="B183" s="11">
        <v>63</v>
      </c>
      <c r="C183" s="50" t="s">
        <v>216</v>
      </c>
      <c r="D183" s="12">
        <v>3.6</v>
      </c>
      <c r="E183" s="12">
        <v>5.4</v>
      </c>
      <c r="F183" s="12">
        <v>4</v>
      </c>
      <c r="G183" s="12">
        <f t="shared" si="11"/>
        <v>0.9</v>
      </c>
      <c r="H183" s="12">
        <f t="shared" si="12"/>
        <v>1.35</v>
      </c>
      <c r="I183" s="12">
        <f t="shared" si="13"/>
        <v>0.25</v>
      </c>
    </row>
    <row r="184" spans="1:9">
      <c r="A184" s="11" t="s">
        <v>84</v>
      </c>
      <c r="B184" s="11">
        <v>64</v>
      </c>
      <c r="C184" s="50" t="s">
        <v>217</v>
      </c>
      <c r="D184" s="12">
        <v>3.5</v>
      </c>
      <c r="E184" s="12">
        <v>5.25</v>
      </c>
      <c r="F184" s="12">
        <v>1</v>
      </c>
      <c r="G184" s="12">
        <f t="shared" si="11"/>
        <v>3.5</v>
      </c>
      <c r="H184" s="12">
        <f t="shared" si="12"/>
        <v>5.25</v>
      </c>
      <c r="I184" s="12">
        <f t="shared" si="13"/>
        <v>1</v>
      </c>
    </row>
    <row r="185" spans="1:9">
      <c r="A185" s="11" t="s">
        <v>84</v>
      </c>
      <c r="B185" s="11">
        <v>65</v>
      </c>
      <c r="C185" s="50" t="s">
        <v>218</v>
      </c>
      <c r="D185" s="12">
        <v>3.5</v>
      </c>
      <c r="E185" s="12">
        <v>5.25</v>
      </c>
      <c r="F185" s="12">
        <v>1</v>
      </c>
      <c r="G185" s="12">
        <f t="shared" si="11"/>
        <v>3.5</v>
      </c>
      <c r="H185" s="12">
        <f t="shared" si="12"/>
        <v>5.25</v>
      </c>
      <c r="I185" s="12">
        <f t="shared" si="13"/>
        <v>1</v>
      </c>
    </row>
    <row r="186" spans="1:9">
      <c r="A186" s="11" t="s">
        <v>84</v>
      </c>
      <c r="B186" s="11">
        <v>66</v>
      </c>
      <c r="C186" s="50" t="s">
        <v>219</v>
      </c>
      <c r="D186" s="12">
        <v>3.5</v>
      </c>
      <c r="E186" s="12">
        <v>5.25</v>
      </c>
      <c r="F186" s="12">
        <v>1</v>
      </c>
      <c r="G186" s="12">
        <f t="shared" ref="G186:G249" si="17">D186/F186</f>
        <v>3.5</v>
      </c>
      <c r="H186" s="12">
        <f t="shared" ref="H186:H249" si="18">E186/F186</f>
        <v>5.25</v>
      </c>
      <c r="I186" s="12">
        <f t="shared" ref="I186:I249" si="19">1/F186</f>
        <v>1</v>
      </c>
    </row>
    <row r="187" spans="1:9">
      <c r="A187" s="11" t="s">
        <v>84</v>
      </c>
      <c r="B187" s="11">
        <v>67</v>
      </c>
      <c r="C187" s="50" t="s">
        <v>220</v>
      </c>
      <c r="D187" s="12">
        <v>3.5</v>
      </c>
      <c r="E187" s="12">
        <v>5.25</v>
      </c>
      <c r="F187" s="12">
        <v>1</v>
      </c>
      <c r="G187" s="12">
        <f t="shared" si="17"/>
        <v>3.5</v>
      </c>
      <c r="H187" s="12">
        <f t="shared" si="18"/>
        <v>5.25</v>
      </c>
      <c r="I187" s="12">
        <f t="shared" si="19"/>
        <v>1</v>
      </c>
    </row>
    <row r="188" spans="1:9">
      <c r="A188" s="11" t="s">
        <v>84</v>
      </c>
      <c r="B188" s="11">
        <v>68</v>
      </c>
      <c r="C188" s="50" t="s">
        <v>221</v>
      </c>
      <c r="D188" s="12">
        <v>3</v>
      </c>
      <c r="E188" s="12">
        <v>4.5</v>
      </c>
      <c r="F188" s="12">
        <v>1</v>
      </c>
      <c r="G188" s="12">
        <f t="shared" si="17"/>
        <v>3</v>
      </c>
      <c r="H188" s="12">
        <f t="shared" si="18"/>
        <v>4.5</v>
      </c>
      <c r="I188" s="12">
        <f t="shared" si="19"/>
        <v>1</v>
      </c>
    </row>
    <row r="189" spans="1:9">
      <c r="A189" s="11" t="s">
        <v>84</v>
      </c>
      <c r="B189" s="11">
        <v>69</v>
      </c>
      <c r="C189" s="50" t="s">
        <v>222</v>
      </c>
      <c r="D189" s="12">
        <v>3</v>
      </c>
      <c r="E189" s="12">
        <v>4.5</v>
      </c>
      <c r="F189" s="12">
        <v>1</v>
      </c>
      <c r="G189" s="12">
        <f t="shared" si="17"/>
        <v>3</v>
      </c>
      <c r="H189" s="12">
        <f t="shared" si="18"/>
        <v>4.5</v>
      </c>
      <c r="I189" s="12">
        <f t="shared" si="19"/>
        <v>1</v>
      </c>
    </row>
    <row r="190" spans="1:9">
      <c r="A190" s="11" t="s">
        <v>84</v>
      </c>
      <c r="B190" s="11">
        <v>70</v>
      </c>
      <c r="C190" s="50" t="s">
        <v>223</v>
      </c>
      <c r="D190" s="12">
        <v>3</v>
      </c>
      <c r="E190" s="12">
        <v>4.5</v>
      </c>
      <c r="F190" s="12">
        <v>1</v>
      </c>
      <c r="G190" s="12">
        <f t="shared" si="17"/>
        <v>3</v>
      </c>
      <c r="H190" s="12">
        <f t="shared" si="18"/>
        <v>4.5</v>
      </c>
      <c r="I190" s="12">
        <f t="shared" si="19"/>
        <v>1</v>
      </c>
    </row>
    <row r="191" spans="1:9">
      <c r="A191" s="11" t="s">
        <v>84</v>
      </c>
      <c r="B191" s="11">
        <v>71</v>
      </c>
      <c r="C191" s="50" t="s">
        <v>224</v>
      </c>
      <c r="D191" s="12">
        <v>3</v>
      </c>
      <c r="E191" s="12">
        <v>4.5</v>
      </c>
      <c r="F191" s="12">
        <v>1</v>
      </c>
      <c r="G191" s="12">
        <f t="shared" si="17"/>
        <v>3</v>
      </c>
      <c r="H191" s="12">
        <f t="shared" si="18"/>
        <v>4.5</v>
      </c>
      <c r="I191" s="12">
        <f t="shared" si="19"/>
        <v>1</v>
      </c>
    </row>
    <row r="192" spans="1:9">
      <c r="A192" s="11" t="s">
        <v>84</v>
      </c>
      <c r="B192" s="11">
        <v>72</v>
      </c>
      <c r="C192" s="50" t="s">
        <v>225</v>
      </c>
      <c r="D192" s="12">
        <v>3</v>
      </c>
      <c r="E192" s="12">
        <v>4.5</v>
      </c>
      <c r="F192" s="12">
        <v>1</v>
      </c>
      <c r="G192" s="12">
        <f t="shared" si="17"/>
        <v>3</v>
      </c>
      <c r="H192" s="12">
        <f t="shared" si="18"/>
        <v>4.5</v>
      </c>
      <c r="I192" s="12">
        <f t="shared" si="19"/>
        <v>1</v>
      </c>
    </row>
    <row r="193" spans="1:9">
      <c r="A193" s="11" t="s">
        <v>84</v>
      </c>
      <c r="B193" s="11">
        <v>73</v>
      </c>
      <c r="C193" s="50" t="s">
        <v>226</v>
      </c>
      <c r="D193" s="12">
        <v>3</v>
      </c>
      <c r="E193" s="12">
        <v>4.5</v>
      </c>
      <c r="F193" s="12">
        <v>1</v>
      </c>
      <c r="G193" s="12">
        <f t="shared" si="17"/>
        <v>3</v>
      </c>
      <c r="H193" s="12">
        <f t="shared" si="18"/>
        <v>4.5</v>
      </c>
      <c r="I193" s="12">
        <f t="shared" si="19"/>
        <v>1</v>
      </c>
    </row>
    <row r="194" spans="1:9">
      <c r="A194" s="11" t="s">
        <v>84</v>
      </c>
      <c r="B194" s="11">
        <v>74</v>
      </c>
      <c r="C194" s="50" t="s">
        <v>227</v>
      </c>
      <c r="D194" s="12">
        <v>3</v>
      </c>
      <c r="E194" s="12">
        <v>4.5</v>
      </c>
      <c r="F194" s="12">
        <v>1</v>
      </c>
      <c r="G194" s="12">
        <f t="shared" si="17"/>
        <v>3</v>
      </c>
      <c r="H194" s="12">
        <f t="shared" si="18"/>
        <v>4.5</v>
      </c>
      <c r="I194" s="12">
        <f t="shared" si="19"/>
        <v>1</v>
      </c>
    </row>
    <row r="195" spans="1:9">
      <c r="A195" s="11" t="s">
        <v>84</v>
      </c>
      <c r="B195" s="11">
        <v>75</v>
      </c>
      <c r="C195" s="50" t="s">
        <v>228</v>
      </c>
      <c r="D195" s="12">
        <v>3</v>
      </c>
      <c r="E195" s="12">
        <v>4.5</v>
      </c>
      <c r="F195" s="12">
        <v>1</v>
      </c>
      <c r="G195" s="12">
        <f t="shared" si="17"/>
        <v>3</v>
      </c>
      <c r="H195" s="12">
        <f t="shared" si="18"/>
        <v>4.5</v>
      </c>
      <c r="I195" s="12">
        <f t="shared" si="19"/>
        <v>1</v>
      </c>
    </row>
    <row r="196" spans="1:9">
      <c r="A196" s="11" t="s">
        <v>84</v>
      </c>
      <c r="B196" s="11">
        <v>76</v>
      </c>
      <c r="C196" s="50" t="s">
        <v>229</v>
      </c>
      <c r="D196" s="12">
        <v>3</v>
      </c>
      <c r="E196" s="12">
        <v>4.5</v>
      </c>
      <c r="F196" s="12">
        <v>1</v>
      </c>
      <c r="G196" s="12">
        <f t="shared" si="17"/>
        <v>3</v>
      </c>
      <c r="H196" s="12">
        <f t="shared" si="18"/>
        <v>4.5</v>
      </c>
      <c r="I196" s="12">
        <f t="shared" si="19"/>
        <v>1</v>
      </c>
    </row>
    <row r="197" spans="1:9">
      <c r="A197" s="11" t="s">
        <v>84</v>
      </c>
      <c r="B197" s="11">
        <v>77</v>
      </c>
      <c r="C197" s="50" t="s">
        <v>230</v>
      </c>
      <c r="D197" s="12">
        <v>3</v>
      </c>
      <c r="E197" s="12">
        <v>4.5</v>
      </c>
      <c r="F197" s="12">
        <v>1</v>
      </c>
      <c r="G197" s="12">
        <f t="shared" si="17"/>
        <v>3</v>
      </c>
      <c r="H197" s="12">
        <f t="shared" si="18"/>
        <v>4.5</v>
      </c>
      <c r="I197" s="12">
        <f t="shared" si="19"/>
        <v>1</v>
      </c>
    </row>
    <row r="198" spans="1:9">
      <c r="A198" s="11" t="s">
        <v>84</v>
      </c>
      <c r="B198" s="11">
        <v>78</v>
      </c>
      <c r="C198" s="50" t="s">
        <v>231</v>
      </c>
      <c r="D198" s="12">
        <v>3</v>
      </c>
      <c r="E198" s="12">
        <v>4.5</v>
      </c>
      <c r="F198" s="12">
        <v>1</v>
      </c>
      <c r="G198" s="12">
        <f t="shared" si="17"/>
        <v>3</v>
      </c>
      <c r="H198" s="12">
        <f t="shared" si="18"/>
        <v>4.5</v>
      </c>
      <c r="I198" s="12">
        <f t="shared" si="19"/>
        <v>1</v>
      </c>
    </row>
    <row r="199" spans="1:9">
      <c r="A199" s="11" t="s">
        <v>84</v>
      </c>
      <c r="B199" s="11">
        <v>79</v>
      </c>
      <c r="C199" s="50" t="s">
        <v>232</v>
      </c>
      <c r="D199" s="12">
        <v>3</v>
      </c>
      <c r="E199" s="12">
        <v>4.5</v>
      </c>
      <c r="F199" s="12">
        <v>1</v>
      </c>
      <c r="G199" s="12">
        <f t="shared" si="17"/>
        <v>3</v>
      </c>
      <c r="H199" s="12">
        <f t="shared" si="18"/>
        <v>4.5</v>
      </c>
      <c r="I199" s="12">
        <f t="shared" si="19"/>
        <v>1</v>
      </c>
    </row>
    <row r="200" spans="1:9">
      <c r="A200" s="11" t="s">
        <v>84</v>
      </c>
      <c r="B200" s="11">
        <v>80</v>
      </c>
      <c r="C200" s="50" t="s">
        <v>233</v>
      </c>
      <c r="D200" s="12">
        <v>3</v>
      </c>
      <c r="E200" s="12">
        <v>4.5</v>
      </c>
      <c r="F200" s="12">
        <v>1</v>
      </c>
      <c r="G200" s="12">
        <f t="shared" si="17"/>
        <v>3</v>
      </c>
      <c r="H200" s="12">
        <f t="shared" si="18"/>
        <v>4.5</v>
      </c>
      <c r="I200" s="12">
        <f t="shared" si="19"/>
        <v>1</v>
      </c>
    </row>
    <row r="201" spans="1:9">
      <c r="A201" s="11" t="s">
        <v>84</v>
      </c>
      <c r="B201" s="11">
        <v>81</v>
      </c>
      <c r="C201" s="50" t="s">
        <v>234</v>
      </c>
      <c r="D201" s="12">
        <v>3</v>
      </c>
      <c r="E201" s="12">
        <v>4.5</v>
      </c>
      <c r="F201" s="12">
        <v>1</v>
      </c>
      <c r="G201" s="12">
        <f t="shared" si="17"/>
        <v>3</v>
      </c>
      <c r="H201" s="12">
        <f t="shared" si="18"/>
        <v>4.5</v>
      </c>
      <c r="I201" s="12">
        <f t="shared" si="19"/>
        <v>1</v>
      </c>
    </row>
    <row r="202" spans="1:9">
      <c r="A202" s="11" t="s">
        <v>84</v>
      </c>
      <c r="B202" s="11">
        <v>82</v>
      </c>
      <c r="C202" s="50" t="s">
        <v>235</v>
      </c>
      <c r="D202" s="12">
        <v>3</v>
      </c>
      <c r="E202" s="12">
        <v>4.5</v>
      </c>
      <c r="F202" s="12">
        <v>1</v>
      </c>
      <c r="G202" s="12">
        <f t="shared" si="17"/>
        <v>3</v>
      </c>
      <c r="H202" s="12">
        <f t="shared" si="18"/>
        <v>4.5</v>
      </c>
      <c r="I202" s="12">
        <f t="shared" si="19"/>
        <v>1</v>
      </c>
    </row>
    <row r="203" spans="1:9">
      <c r="A203" s="11" t="s">
        <v>84</v>
      </c>
      <c r="B203" s="11">
        <v>83</v>
      </c>
      <c r="C203" s="50" t="s">
        <v>236</v>
      </c>
      <c r="D203" s="12">
        <v>3</v>
      </c>
      <c r="E203" s="12">
        <v>4.5</v>
      </c>
      <c r="F203" s="12">
        <v>10</v>
      </c>
      <c r="G203" s="12">
        <f t="shared" si="17"/>
        <v>0.3</v>
      </c>
      <c r="H203" s="12">
        <f t="shared" si="18"/>
        <v>0.45</v>
      </c>
      <c r="I203" s="12">
        <f t="shared" si="19"/>
        <v>0.1</v>
      </c>
    </row>
    <row r="204" spans="1:9">
      <c r="A204" s="11" t="s">
        <v>84</v>
      </c>
      <c r="B204" s="11">
        <v>84</v>
      </c>
      <c r="C204" s="50" t="s">
        <v>237</v>
      </c>
      <c r="D204" s="12">
        <v>3</v>
      </c>
      <c r="E204" s="12">
        <v>4.5</v>
      </c>
      <c r="F204" s="12">
        <v>2</v>
      </c>
      <c r="G204" s="12">
        <f t="shared" si="17"/>
        <v>1.5</v>
      </c>
      <c r="H204" s="12">
        <f t="shared" si="18"/>
        <v>2.25</v>
      </c>
      <c r="I204" s="12">
        <f t="shared" si="19"/>
        <v>0.5</v>
      </c>
    </row>
    <row r="205" spans="1:9">
      <c r="A205" s="11" t="s">
        <v>84</v>
      </c>
      <c r="B205" s="11">
        <v>85</v>
      </c>
      <c r="C205" s="50" t="s">
        <v>238</v>
      </c>
      <c r="D205" s="12">
        <v>3</v>
      </c>
      <c r="E205" s="12">
        <v>4.5</v>
      </c>
      <c r="F205" s="12">
        <v>3</v>
      </c>
      <c r="G205" s="12">
        <f t="shared" si="17"/>
        <v>1</v>
      </c>
      <c r="H205" s="12">
        <f t="shared" si="18"/>
        <v>1.5</v>
      </c>
      <c r="I205" s="12">
        <f t="shared" si="19"/>
        <v>0.33333333333333331</v>
      </c>
    </row>
    <row r="206" spans="1:9">
      <c r="A206" s="11" t="s">
        <v>84</v>
      </c>
      <c r="B206" s="11">
        <v>86</v>
      </c>
      <c r="C206" s="50" t="s">
        <v>239</v>
      </c>
      <c r="D206" s="12">
        <v>3</v>
      </c>
      <c r="E206" s="12">
        <v>4.5</v>
      </c>
      <c r="F206" s="12">
        <v>1</v>
      </c>
      <c r="G206" s="12">
        <f t="shared" si="17"/>
        <v>3</v>
      </c>
      <c r="H206" s="12">
        <f t="shared" si="18"/>
        <v>4.5</v>
      </c>
      <c r="I206" s="12">
        <f t="shared" si="19"/>
        <v>1</v>
      </c>
    </row>
    <row r="207" spans="1:9">
      <c r="A207" s="11" t="s">
        <v>84</v>
      </c>
      <c r="B207" s="11">
        <v>87</v>
      </c>
      <c r="C207" s="50" t="s">
        <v>240</v>
      </c>
      <c r="D207" s="12">
        <v>3</v>
      </c>
      <c r="E207" s="12">
        <v>4.5</v>
      </c>
      <c r="F207" s="12">
        <v>10</v>
      </c>
      <c r="G207" s="12">
        <f t="shared" si="17"/>
        <v>0.3</v>
      </c>
      <c r="H207" s="12">
        <f t="shared" si="18"/>
        <v>0.45</v>
      </c>
      <c r="I207" s="12">
        <f t="shared" si="19"/>
        <v>0.1</v>
      </c>
    </row>
    <row r="208" spans="1:9">
      <c r="A208" s="11" t="s">
        <v>84</v>
      </c>
      <c r="B208" s="11">
        <v>88</v>
      </c>
      <c r="C208" s="50" t="s">
        <v>241</v>
      </c>
      <c r="D208" s="12">
        <v>3</v>
      </c>
      <c r="E208" s="12">
        <v>4.5</v>
      </c>
      <c r="F208" s="12">
        <v>1</v>
      </c>
      <c r="G208" s="12">
        <f t="shared" si="17"/>
        <v>3</v>
      </c>
      <c r="H208" s="12">
        <f t="shared" si="18"/>
        <v>4.5</v>
      </c>
      <c r="I208" s="12">
        <f t="shared" si="19"/>
        <v>1</v>
      </c>
    </row>
    <row r="209" spans="1:9">
      <c r="A209" s="11" t="s">
        <v>84</v>
      </c>
      <c r="B209" s="11">
        <v>89</v>
      </c>
      <c r="C209" s="50" t="s">
        <v>242</v>
      </c>
      <c r="D209" s="12">
        <v>3</v>
      </c>
      <c r="E209" s="12">
        <v>4.5</v>
      </c>
      <c r="F209" s="12">
        <v>1</v>
      </c>
      <c r="G209" s="12">
        <f t="shared" si="17"/>
        <v>3</v>
      </c>
      <c r="H209" s="12">
        <f t="shared" si="18"/>
        <v>4.5</v>
      </c>
      <c r="I209" s="12">
        <f t="shared" si="19"/>
        <v>1</v>
      </c>
    </row>
    <row r="210" spans="1:9">
      <c r="A210" s="11" t="s">
        <v>84</v>
      </c>
      <c r="B210" s="11">
        <v>90</v>
      </c>
      <c r="C210" s="50" t="s">
        <v>243</v>
      </c>
      <c r="D210" s="12">
        <v>3</v>
      </c>
      <c r="E210" s="12">
        <v>4.5</v>
      </c>
      <c r="F210" s="12">
        <v>1</v>
      </c>
      <c r="G210" s="12">
        <f t="shared" si="17"/>
        <v>3</v>
      </c>
      <c r="H210" s="12">
        <f t="shared" si="18"/>
        <v>4.5</v>
      </c>
      <c r="I210" s="12">
        <f t="shared" si="19"/>
        <v>1</v>
      </c>
    </row>
    <row r="211" spans="1:9">
      <c r="A211" s="11" t="s">
        <v>84</v>
      </c>
      <c r="B211" s="11">
        <v>91</v>
      </c>
      <c r="C211" s="50" t="s">
        <v>244</v>
      </c>
      <c r="D211" s="12">
        <v>2.6</v>
      </c>
      <c r="E211" s="12">
        <v>3.9</v>
      </c>
      <c r="F211" s="12">
        <v>1</v>
      </c>
      <c r="G211" s="12">
        <f t="shared" si="17"/>
        <v>2.6</v>
      </c>
      <c r="H211" s="12">
        <f t="shared" si="18"/>
        <v>3.9</v>
      </c>
      <c r="I211" s="12">
        <f t="shared" si="19"/>
        <v>1</v>
      </c>
    </row>
    <row r="212" spans="1:9">
      <c r="A212" s="11" t="s">
        <v>84</v>
      </c>
      <c r="B212" s="11">
        <v>92</v>
      </c>
      <c r="C212" s="50" t="s">
        <v>245</v>
      </c>
      <c r="D212" s="12">
        <v>2.5</v>
      </c>
      <c r="E212" s="12">
        <v>3.75</v>
      </c>
      <c r="F212" s="12">
        <v>1</v>
      </c>
      <c r="G212" s="12">
        <f t="shared" si="17"/>
        <v>2.5</v>
      </c>
      <c r="H212" s="12">
        <f t="shared" si="18"/>
        <v>3.75</v>
      </c>
      <c r="I212" s="12">
        <f t="shared" si="19"/>
        <v>1</v>
      </c>
    </row>
    <row r="213" spans="1:9">
      <c r="A213" s="11" t="s">
        <v>84</v>
      </c>
      <c r="B213" s="11">
        <v>93</v>
      </c>
      <c r="C213" s="50" t="s">
        <v>246</v>
      </c>
      <c r="D213" s="12">
        <v>2.5</v>
      </c>
      <c r="E213" s="12">
        <v>3.75</v>
      </c>
      <c r="F213" s="12">
        <v>1</v>
      </c>
      <c r="G213" s="12">
        <f t="shared" si="17"/>
        <v>2.5</v>
      </c>
      <c r="H213" s="12">
        <f t="shared" si="18"/>
        <v>3.75</v>
      </c>
      <c r="I213" s="12">
        <f t="shared" si="19"/>
        <v>1</v>
      </c>
    </row>
    <row r="214" spans="1:9">
      <c r="A214" s="11" t="s">
        <v>84</v>
      </c>
      <c r="B214" s="11">
        <v>94</v>
      </c>
      <c r="C214" s="50" t="s">
        <v>247</v>
      </c>
      <c r="D214" s="12">
        <v>2.5</v>
      </c>
      <c r="E214" s="12">
        <v>3.75</v>
      </c>
      <c r="F214" s="12">
        <v>1</v>
      </c>
      <c r="G214" s="12">
        <f t="shared" si="17"/>
        <v>2.5</v>
      </c>
      <c r="H214" s="12">
        <f t="shared" si="18"/>
        <v>3.75</v>
      </c>
      <c r="I214" s="12">
        <f t="shared" si="19"/>
        <v>1</v>
      </c>
    </row>
    <row r="215" spans="1:9">
      <c r="A215" s="11" t="s">
        <v>84</v>
      </c>
      <c r="B215" s="11">
        <v>95</v>
      </c>
      <c r="C215" s="50" t="s">
        <v>248</v>
      </c>
      <c r="D215" s="12">
        <v>2.5</v>
      </c>
      <c r="E215" s="12">
        <v>3.75</v>
      </c>
      <c r="F215" s="12">
        <v>1</v>
      </c>
      <c r="G215" s="12">
        <f t="shared" si="17"/>
        <v>2.5</v>
      </c>
      <c r="H215" s="12">
        <f t="shared" si="18"/>
        <v>3.75</v>
      </c>
      <c r="I215" s="12">
        <f t="shared" si="19"/>
        <v>1</v>
      </c>
    </row>
    <row r="216" spans="1:9">
      <c r="A216" s="11" t="s">
        <v>84</v>
      </c>
      <c r="B216" s="11">
        <v>96</v>
      </c>
      <c r="C216" s="50" t="s">
        <v>249</v>
      </c>
      <c r="D216" s="12">
        <v>2.5</v>
      </c>
      <c r="E216" s="12">
        <v>3.75</v>
      </c>
      <c r="F216" s="12">
        <v>1</v>
      </c>
      <c r="G216" s="12">
        <f t="shared" si="17"/>
        <v>2.5</v>
      </c>
      <c r="H216" s="12">
        <f t="shared" si="18"/>
        <v>3.75</v>
      </c>
      <c r="I216" s="12">
        <f t="shared" si="19"/>
        <v>1</v>
      </c>
    </row>
    <row r="217" spans="1:9">
      <c r="A217" s="11" t="s">
        <v>84</v>
      </c>
      <c r="B217" s="11">
        <v>97</v>
      </c>
      <c r="C217" s="50" t="s">
        <v>250</v>
      </c>
      <c r="D217" s="12">
        <v>2.5</v>
      </c>
      <c r="E217" s="12">
        <v>3.75</v>
      </c>
      <c r="F217" s="12">
        <v>1</v>
      </c>
      <c r="G217" s="12">
        <f t="shared" si="17"/>
        <v>2.5</v>
      </c>
      <c r="H217" s="12">
        <f t="shared" si="18"/>
        <v>3.75</v>
      </c>
      <c r="I217" s="12">
        <f t="shared" si="19"/>
        <v>1</v>
      </c>
    </row>
    <row r="218" spans="1:9">
      <c r="A218" s="11" t="s">
        <v>84</v>
      </c>
      <c r="B218" s="11">
        <v>98</v>
      </c>
      <c r="C218" s="50" t="s">
        <v>251</v>
      </c>
      <c r="D218" s="12">
        <v>2.5</v>
      </c>
      <c r="E218" s="12">
        <v>3.75</v>
      </c>
      <c r="F218" s="12">
        <v>1</v>
      </c>
      <c r="G218" s="12">
        <f t="shared" si="17"/>
        <v>2.5</v>
      </c>
      <c r="H218" s="12">
        <f t="shared" si="18"/>
        <v>3.75</v>
      </c>
      <c r="I218" s="12">
        <f t="shared" si="19"/>
        <v>1</v>
      </c>
    </row>
    <row r="219" spans="1:9">
      <c r="A219" s="11" t="s">
        <v>84</v>
      </c>
      <c r="B219" s="11">
        <v>99</v>
      </c>
      <c r="C219" s="50" t="s">
        <v>252</v>
      </c>
      <c r="D219" s="12">
        <v>2.5</v>
      </c>
      <c r="E219" s="12">
        <v>3.75</v>
      </c>
      <c r="F219" s="12">
        <v>1</v>
      </c>
      <c r="G219" s="12">
        <f t="shared" si="17"/>
        <v>2.5</v>
      </c>
      <c r="H219" s="12">
        <f t="shared" si="18"/>
        <v>3.75</v>
      </c>
      <c r="I219" s="12">
        <f t="shared" si="19"/>
        <v>1</v>
      </c>
    </row>
    <row r="220" spans="1:9">
      <c r="A220" s="11" t="s">
        <v>84</v>
      </c>
      <c r="B220" s="11">
        <v>100</v>
      </c>
      <c r="C220" s="50" t="s">
        <v>253</v>
      </c>
      <c r="D220" s="12">
        <v>2.5</v>
      </c>
      <c r="E220" s="12">
        <v>3.75</v>
      </c>
      <c r="F220" s="12">
        <v>10</v>
      </c>
      <c r="G220" s="12">
        <f t="shared" si="17"/>
        <v>0.25</v>
      </c>
      <c r="H220" s="12">
        <f t="shared" si="18"/>
        <v>0.375</v>
      </c>
      <c r="I220" s="12">
        <f t="shared" si="19"/>
        <v>0.1</v>
      </c>
    </row>
    <row r="221" spans="1:9">
      <c r="A221" s="11" t="s">
        <v>84</v>
      </c>
      <c r="B221" s="11">
        <v>101</v>
      </c>
      <c r="C221" s="50" t="s">
        <v>254</v>
      </c>
      <c r="D221" s="12">
        <v>2.5</v>
      </c>
      <c r="E221" s="12">
        <v>3.75</v>
      </c>
      <c r="F221" s="12">
        <v>1</v>
      </c>
      <c r="G221" s="12">
        <f t="shared" si="17"/>
        <v>2.5</v>
      </c>
      <c r="H221" s="12">
        <f t="shared" si="18"/>
        <v>3.75</v>
      </c>
      <c r="I221" s="12">
        <f t="shared" si="19"/>
        <v>1</v>
      </c>
    </row>
    <row r="222" spans="1:9">
      <c r="A222" s="11" t="s">
        <v>84</v>
      </c>
      <c r="B222" s="11">
        <v>102</v>
      </c>
      <c r="C222" s="50" t="s">
        <v>255</v>
      </c>
      <c r="D222" s="12">
        <v>2.5</v>
      </c>
      <c r="E222" s="12">
        <v>3.75</v>
      </c>
      <c r="F222" s="12">
        <v>1</v>
      </c>
      <c r="G222" s="12">
        <f t="shared" si="17"/>
        <v>2.5</v>
      </c>
      <c r="H222" s="12">
        <f t="shared" si="18"/>
        <v>3.75</v>
      </c>
      <c r="I222" s="12">
        <f t="shared" si="19"/>
        <v>1</v>
      </c>
    </row>
    <row r="223" spans="1:9">
      <c r="A223" s="11" t="s">
        <v>84</v>
      </c>
      <c r="B223" s="11">
        <v>103</v>
      </c>
      <c r="C223" s="50" t="s">
        <v>256</v>
      </c>
      <c r="D223" s="12">
        <v>2.4</v>
      </c>
      <c r="E223" s="12">
        <v>3.6</v>
      </c>
      <c r="F223" s="12">
        <v>8</v>
      </c>
      <c r="G223" s="12">
        <f t="shared" si="17"/>
        <v>0.3</v>
      </c>
      <c r="H223" s="12">
        <f t="shared" si="18"/>
        <v>0.45</v>
      </c>
      <c r="I223" s="12">
        <f t="shared" si="19"/>
        <v>0.125</v>
      </c>
    </row>
    <row r="224" spans="1:9">
      <c r="A224" s="11" t="s">
        <v>84</v>
      </c>
      <c r="B224" s="11">
        <v>104</v>
      </c>
      <c r="C224" s="50" t="s">
        <v>257</v>
      </c>
      <c r="D224" s="12">
        <v>2.4</v>
      </c>
      <c r="E224" s="12">
        <v>3.6</v>
      </c>
      <c r="F224" s="12">
        <v>3</v>
      </c>
      <c r="G224" s="12">
        <f t="shared" si="17"/>
        <v>0.79999999999999993</v>
      </c>
      <c r="H224" s="12">
        <f t="shared" si="18"/>
        <v>1.2</v>
      </c>
      <c r="I224" s="12">
        <f t="shared" si="19"/>
        <v>0.33333333333333331</v>
      </c>
    </row>
    <row r="225" spans="1:9">
      <c r="A225" s="11" t="s">
        <v>84</v>
      </c>
      <c r="B225" s="11">
        <v>105</v>
      </c>
      <c r="C225" s="50" t="s">
        <v>258</v>
      </c>
      <c r="D225" s="12">
        <v>2.2000000000000002</v>
      </c>
      <c r="E225" s="12">
        <v>3.3</v>
      </c>
      <c r="F225" s="12">
        <v>1</v>
      </c>
      <c r="G225" s="12">
        <f t="shared" si="17"/>
        <v>2.2000000000000002</v>
      </c>
      <c r="H225" s="12">
        <f t="shared" si="18"/>
        <v>3.3</v>
      </c>
      <c r="I225" s="12">
        <f t="shared" si="19"/>
        <v>1</v>
      </c>
    </row>
    <row r="226" spans="1:9">
      <c r="A226" s="11" t="s">
        <v>84</v>
      </c>
      <c r="B226" s="11">
        <v>106</v>
      </c>
      <c r="C226" s="50" t="s">
        <v>259</v>
      </c>
      <c r="D226" s="12">
        <v>2.2000000000000002</v>
      </c>
      <c r="E226" s="12">
        <v>3.3</v>
      </c>
      <c r="F226" s="12">
        <v>1</v>
      </c>
      <c r="G226" s="12">
        <f t="shared" si="17"/>
        <v>2.2000000000000002</v>
      </c>
      <c r="H226" s="12">
        <f t="shared" si="18"/>
        <v>3.3</v>
      </c>
      <c r="I226" s="12">
        <f t="shared" si="19"/>
        <v>1</v>
      </c>
    </row>
    <row r="227" spans="1:9">
      <c r="A227" s="11" t="s">
        <v>84</v>
      </c>
      <c r="B227" s="11">
        <v>107</v>
      </c>
      <c r="C227" s="50" t="s">
        <v>260</v>
      </c>
      <c r="D227" s="12">
        <v>2.2000000000000002</v>
      </c>
      <c r="E227" s="12">
        <v>3.3</v>
      </c>
      <c r="F227" s="12">
        <v>1</v>
      </c>
      <c r="G227" s="12">
        <f t="shared" si="17"/>
        <v>2.2000000000000002</v>
      </c>
      <c r="H227" s="12">
        <f t="shared" si="18"/>
        <v>3.3</v>
      </c>
      <c r="I227" s="12">
        <f t="shared" si="19"/>
        <v>1</v>
      </c>
    </row>
    <row r="228" spans="1:9">
      <c r="A228" s="11" t="s">
        <v>84</v>
      </c>
      <c r="B228" s="11">
        <v>108</v>
      </c>
      <c r="C228" s="50" t="s">
        <v>261</v>
      </c>
      <c r="D228" s="12">
        <v>2</v>
      </c>
      <c r="E228" s="12">
        <v>3</v>
      </c>
      <c r="F228" s="12">
        <v>1</v>
      </c>
      <c r="G228" s="12">
        <f t="shared" si="17"/>
        <v>2</v>
      </c>
      <c r="H228" s="12">
        <f t="shared" si="18"/>
        <v>3</v>
      </c>
      <c r="I228" s="12">
        <f t="shared" si="19"/>
        <v>1</v>
      </c>
    </row>
    <row r="229" spans="1:9">
      <c r="A229" s="11" t="s">
        <v>84</v>
      </c>
      <c r="B229" s="11">
        <v>109</v>
      </c>
      <c r="C229" s="50" t="s">
        <v>262</v>
      </c>
      <c r="D229" s="12">
        <v>2</v>
      </c>
      <c r="E229" s="12">
        <v>3</v>
      </c>
      <c r="F229" s="12">
        <v>1</v>
      </c>
      <c r="G229" s="12">
        <f t="shared" si="17"/>
        <v>2</v>
      </c>
      <c r="H229" s="12">
        <f t="shared" si="18"/>
        <v>3</v>
      </c>
      <c r="I229" s="12">
        <f t="shared" si="19"/>
        <v>1</v>
      </c>
    </row>
    <row r="230" spans="1:9">
      <c r="A230" s="11" t="s">
        <v>84</v>
      </c>
      <c r="B230" s="11">
        <v>110</v>
      </c>
      <c r="C230" s="50" t="s">
        <v>263</v>
      </c>
      <c r="D230" s="12">
        <v>2</v>
      </c>
      <c r="E230" s="12">
        <v>3</v>
      </c>
      <c r="F230" s="12">
        <v>1</v>
      </c>
      <c r="G230" s="12">
        <f t="shared" si="17"/>
        <v>2</v>
      </c>
      <c r="H230" s="12">
        <f t="shared" si="18"/>
        <v>3</v>
      </c>
      <c r="I230" s="12">
        <f t="shared" si="19"/>
        <v>1</v>
      </c>
    </row>
    <row r="231" spans="1:9">
      <c r="A231" s="11" t="s">
        <v>84</v>
      </c>
      <c r="B231" s="11">
        <v>111</v>
      </c>
      <c r="C231" s="50" t="s">
        <v>264</v>
      </c>
      <c r="D231" s="12">
        <v>2</v>
      </c>
      <c r="E231" s="12">
        <v>3</v>
      </c>
      <c r="F231" s="12">
        <v>1</v>
      </c>
      <c r="G231" s="12">
        <f t="shared" si="17"/>
        <v>2</v>
      </c>
      <c r="H231" s="12">
        <f t="shared" si="18"/>
        <v>3</v>
      </c>
      <c r="I231" s="12">
        <f t="shared" si="19"/>
        <v>1</v>
      </c>
    </row>
    <row r="232" spans="1:9">
      <c r="A232" s="11" t="s">
        <v>84</v>
      </c>
      <c r="B232" s="11">
        <v>112</v>
      </c>
      <c r="C232" s="50" t="s">
        <v>265</v>
      </c>
      <c r="D232" s="12">
        <v>2</v>
      </c>
      <c r="E232" s="12">
        <v>3</v>
      </c>
      <c r="F232" s="12">
        <v>1</v>
      </c>
      <c r="G232" s="12">
        <f t="shared" si="17"/>
        <v>2</v>
      </c>
      <c r="H232" s="12">
        <f t="shared" si="18"/>
        <v>3</v>
      </c>
      <c r="I232" s="12">
        <f t="shared" si="19"/>
        <v>1</v>
      </c>
    </row>
    <row r="233" spans="1:9">
      <c r="A233" s="11" t="s">
        <v>84</v>
      </c>
      <c r="B233" s="11">
        <v>113</v>
      </c>
      <c r="C233" s="50" t="s">
        <v>266</v>
      </c>
      <c r="D233" s="12">
        <v>2</v>
      </c>
      <c r="E233" s="12">
        <v>3</v>
      </c>
      <c r="F233" s="12">
        <v>1</v>
      </c>
      <c r="G233" s="12">
        <f t="shared" si="17"/>
        <v>2</v>
      </c>
      <c r="H233" s="12">
        <f t="shared" si="18"/>
        <v>3</v>
      </c>
      <c r="I233" s="12">
        <f t="shared" si="19"/>
        <v>1</v>
      </c>
    </row>
    <row r="234" spans="1:9">
      <c r="A234" s="11" t="s">
        <v>84</v>
      </c>
      <c r="B234" s="11">
        <v>114</v>
      </c>
      <c r="C234" s="50" t="s">
        <v>267</v>
      </c>
      <c r="D234" s="12">
        <v>2</v>
      </c>
      <c r="E234" s="12">
        <v>3</v>
      </c>
      <c r="F234" s="12">
        <v>1</v>
      </c>
      <c r="G234" s="12">
        <f t="shared" si="17"/>
        <v>2</v>
      </c>
      <c r="H234" s="12">
        <f t="shared" si="18"/>
        <v>3</v>
      </c>
      <c r="I234" s="12">
        <f t="shared" si="19"/>
        <v>1</v>
      </c>
    </row>
    <row r="235" spans="1:9">
      <c r="A235" s="11" t="s">
        <v>84</v>
      </c>
      <c r="B235" s="11">
        <v>115</v>
      </c>
      <c r="C235" s="50" t="s">
        <v>268</v>
      </c>
      <c r="D235" s="12">
        <v>2</v>
      </c>
      <c r="E235" s="12">
        <v>3</v>
      </c>
      <c r="F235" s="12">
        <v>1</v>
      </c>
      <c r="G235" s="12">
        <f t="shared" si="17"/>
        <v>2</v>
      </c>
      <c r="H235" s="12">
        <f t="shared" si="18"/>
        <v>3</v>
      </c>
      <c r="I235" s="12">
        <f t="shared" si="19"/>
        <v>1</v>
      </c>
    </row>
    <row r="236" spans="1:9">
      <c r="A236" s="11" t="s">
        <v>84</v>
      </c>
      <c r="B236" s="11">
        <v>116</v>
      </c>
      <c r="C236" s="50" t="s">
        <v>269</v>
      </c>
      <c r="D236" s="12">
        <v>2</v>
      </c>
      <c r="E236" s="12">
        <v>3</v>
      </c>
      <c r="F236" s="12">
        <v>1</v>
      </c>
      <c r="G236" s="12">
        <f t="shared" si="17"/>
        <v>2</v>
      </c>
      <c r="H236" s="12">
        <f t="shared" si="18"/>
        <v>3</v>
      </c>
      <c r="I236" s="12">
        <f t="shared" si="19"/>
        <v>1</v>
      </c>
    </row>
    <row r="237" spans="1:9">
      <c r="A237" s="11" t="s">
        <v>84</v>
      </c>
      <c r="B237" s="11">
        <v>117</v>
      </c>
      <c r="C237" s="50" t="s">
        <v>270</v>
      </c>
      <c r="D237" s="12">
        <v>2</v>
      </c>
      <c r="E237" s="12">
        <v>3</v>
      </c>
      <c r="F237" s="12">
        <v>1</v>
      </c>
      <c r="G237" s="12">
        <f t="shared" si="17"/>
        <v>2</v>
      </c>
      <c r="H237" s="12">
        <f t="shared" si="18"/>
        <v>3</v>
      </c>
      <c r="I237" s="12">
        <f t="shared" si="19"/>
        <v>1</v>
      </c>
    </row>
    <row r="238" spans="1:9">
      <c r="A238" s="11" t="s">
        <v>84</v>
      </c>
      <c r="B238" s="11">
        <v>118</v>
      </c>
      <c r="C238" s="50" t="s">
        <v>271</v>
      </c>
      <c r="D238" s="12">
        <v>2</v>
      </c>
      <c r="E238" s="12">
        <v>3</v>
      </c>
      <c r="F238" s="12">
        <v>1</v>
      </c>
      <c r="G238" s="12">
        <f t="shared" si="17"/>
        <v>2</v>
      </c>
      <c r="H238" s="12">
        <f t="shared" si="18"/>
        <v>3</v>
      </c>
      <c r="I238" s="12">
        <f t="shared" si="19"/>
        <v>1</v>
      </c>
    </row>
    <row r="239" spans="1:9">
      <c r="A239" s="11" t="s">
        <v>84</v>
      </c>
      <c r="B239" s="11">
        <v>119</v>
      </c>
      <c r="C239" s="50" t="s">
        <v>272</v>
      </c>
      <c r="D239" s="12">
        <v>2</v>
      </c>
      <c r="E239" s="12">
        <v>3</v>
      </c>
      <c r="F239" s="12">
        <v>1</v>
      </c>
      <c r="G239" s="12">
        <f t="shared" si="17"/>
        <v>2</v>
      </c>
      <c r="H239" s="12">
        <f t="shared" si="18"/>
        <v>3</v>
      </c>
      <c r="I239" s="12">
        <f t="shared" si="19"/>
        <v>1</v>
      </c>
    </row>
    <row r="240" spans="1:9">
      <c r="A240" s="11" t="s">
        <v>84</v>
      </c>
      <c r="B240" s="11">
        <v>120</v>
      </c>
      <c r="C240" s="50" t="s">
        <v>273</v>
      </c>
      <c r="D240" s="12">
        <v>2</v>
      </c>
      <c r="E240" s="12">
        <v>3</v>
      </c>
      <c r="F240" s="12">
        <v>1</v>
      </c>
      <c r="G240" s="12">
        <f t="shared" si="17"/>
        <v>2</v>
      </c>
      <c r="H240" s="12">
        <f t="shared" si="18"/>
        <v>3</v>
      </c>
      <c r="I240" s="12">
        <f t="shared" si="19"/>
        <v>1</v>
      </c>
    </row>
    <row r="241" spans="1:9">
      <c r="A241" s="11" t="s">
        <v>84</v>
      </c>
      <c r="B241" s="11">
        <v>121</v>
      </c>
      <c r="C241" s="50" t="s">
        <v>274</v>
      </c>
      <c r="D241" s="12">
        <v>2</v>
      </c>
      <c r="E241" s="12">
        <v>3</v>
      </c>
      <c r="F241" s="12">
        <v>1</v>
      </c>
      <c r="G241" s="12">
        <f t="shared" si="17"/>
        <v>2</v>
      </c>
      <c r="H241" s="12">
        <f t="shared" si="18"/>
        <v>3</v>
      </c>
      <c r="I241" s="12">
        <f t="shared" si="19"/>
        <v>1</v>
      </c>
    </row>
    <row r="242" spans="1:9">
      <c r="A242" s="11" t="s">
        <v>84</v>
      </c>
      <c r="B242" s="11">
        <v>122</v>
      </c>
      <c r="C242" s="50" t="s">
        <v>275</v>
      </c>
      <c r="D242" s="12">
        <v>2</v>
      </c>
      <c r="E242" s="12">
        <v>3</v>
      </c>
      <c r="F242" s="12">
        <v>1</v>
      </c>
      <c r="G242" s="12">
        <f t="shared" si="17"/>
        <v>2</v>
      </c>
      <c r="H242" s="12">
        <f t="shared" si="18"/>
        <v>3</v>
      </c>
      <c r="I242" s="12">
        <f t="shared" si="19"/>
        <v>1</v>
      </c>
    </row>
    <row r="243" spans="1:9">
      <c r="A243" s="11" t="s">
        <v>84</v>
      </c>
      <c r="B243" s="11">
        <v>123</v>
      </c>
      <c r="C243" s="50" t="s">
        <v>276</v>
      </c>
      <c r="D243" s="12">
        <v>2</v>
      </c>
      <c r="E243" s="12">
        <v>3</v>
      </c>
      <c r="F243" s="12">
        <v>1</v>
      </c>
      <c r="G243" s="12">
        <f t="shared" si="17"/>
        <v>2</v>
      </c>
      <c r="H243" s="12">
        <f t="shared" si="18"/>
        <v>3</v>
      </c>
      <c r="I243" s="12">
        <f t="shared" si="19"/>
        <v>1</v>
      </c>
    </row>
    <row r="244" spans="1:9">
      <c r="A244" s="11" t="s">
        <v>84</v>
      </c>
      <c r="B244" s="11">
        <v>124</v>
      </c>
      <c r="C244" s="50" t="s">
        <v>277</v>
      </c>
      <c r="D244" s="12">
        <v>2</v>
      </c>
      <c r="E244" s="12">
        <v>3</v>
      </c>
      <c r="F244" s="12">
        <v>1</v>
      </c>
      <c r="G244" s="12">
        <f t="shared" si="17"/>
        <v>2</v>
      </c>
      <c r="H244" s="12">
        <f t="shared" si="18"/>
        <v>3</v>
      </c>
      <c r="I244" s="12">
        <f t="shared" si="19"/>
        <v>1</v>
      </c>
    </row>
    <row r="245" spans="1:9">
      <c r="A245" s="11" t="s">
        <v>84</v>
      </c>
      <c r="B245" s="11">
        <v>125</v>
      </c>
      <c r="C245" s="50" t="s">
        <v>278</v>
      </c>
      <c r="D245" s="12">
        <v>2</v>
      </c>
      <c r="E245" s="12">
        <v>3</v>
      </c>
      <c r="F245" s="12">
        <v>1</v>
      </c>
      <c r="G245" s="12">
        <f t="shared" si="17"/>
        <v>2</v>
      </c>
      <c r="H245" s="12">
        <f t="shared" si="18"/>
        <v>3</v>
      </c>
      <c r="I245" s="12">
        <f t="shared" si="19"/>
        <v>1</v>
      </c>
    </row>
    <row r="246" spans="1:9">
      <c r="A246" s="11" t="s">
        <v>84</v>
      </c>
      <c r="B246" s="11">
        <v>126</v>
      </c>
      <c r="C246" s="50" t="s">
        <v>279</v>
      </c>
      <c r="D246" s="12">
        <v>2</v>
      </c>
      <c r="E246" s="12">
        <v>3</v>
      </c>
      <c r="F246" s="12">
        <v>1</v>
      </c>
      <c r="G246" s="12">
        <f t="shared" si="17"/>
        <v>2</v>
      </c>
      <c r="H246" s="12">
        <f t="shared" si="18"/>
        <v>3</v>
      </c>
      <c r="I246" s="12">
        <f t="shared" si="19"/>
        <v>1</v>
      </c>
    </row>
    <row r="247" spans="1:9">
      <c r="A247" s="11" t="s">
        <v>84</v>
      </c>
      <c r="B247" s="11">
        <v>127</v>
      </c>
      <c r="C247" s="50" t="s">
        <v>280</v>
      </c>
      <c r="D247" s="12">
        <v>2</v>
      </c>
      <c r="E247" s="12">
        <v>3</v>
      </c>
      <c r="F247" s="12">
        <v>1</v>
      </c>
      <c r="G247" s="12">
        <f t="shared" si="17"/>
        <v>2</v>
      </c>
      <c r="H247" s="12">
        <f t="shared" si="18"/>
        <v>3</v>
      </c>
      <c r="I247" s="12">
        <f t="shared" si="19"/>
        <v>1</v>
      </c>
    </row>
    <row r="248" spans="1:9">
      <c r="A248" s="11" t="s">
        <v>84</v>
      </c>
      <c r="B248" s="11">
        <v>128</v>
      </c>
      <c r="C248" s="50" t="s">
        <v>281</v>
      </c>
      <c r="D248" s="12">
        <v>2</v>
      </c>
      <c r="E248" s="12">
        <v>3</v>
      </c>
      <c r="F248" s="12">
        <v>1</v>
      </c>
      <c r="G248" s="12">
        <f t="shared" si="17"/>
        <v>2</v>
      </c>
      <c r="H248" s="12">
        <f t="shared" si="18"/>
        <v>3</v>
      </c>
      <c r="I248" s="12">
        <f t="shared" si="19"/>
        <v>1</v>
      </c>
    </row>
    <row r="249" spans="1:9">
      <c r="A249" s="11" t="s">
        <v>84</v>
      </c>
      <c r="B249" s="11">
        <v>129</v>
      </c>
      <c r="C249" s="50" t="s">
        <v>282</v>
      </c>
      <c r="D249" s="12">
        <v>2</v>
      </c>
      <c r="E249" s="12">
        <v>3</v>
      </c>
      <c r="F249" s="12">
        <v>1</v>
      </c>
      <c r="G249" s="12">
        <f t="shared" si="17"/>
        <v>2</v>
      </c>
      <c r="H249" s="12">
        <f t="shared" si="18"/>
        <v>3</v>
      </c>
      <c r="I249" s="12">
        <f t="shared" si="19"/>
        <v>1</v>
      </c>
    </row>
    <row r="250" spans="1:9">
      <c r="A250" s="11" t="s">
        <v>84</v>
      </c>
      <c r="B250" s="11">
        <v>130</v>
      </c>
      <c r="C250" s="50" t="s">
        <v>283</v>
      </c>
      <c r="D250" s="12">
        <v>2</v>
      </c>
      <c r="E250" s="12">
        <v>3</v>
      </c>
      <c r="F250" s="12">
        <v>1</v>
      </c>
      <c r="G250" s="12">
        <f t="shared" ref="G250:G313" si="20">D250/F250</f>
        <v>2</v>
      </c>
      <c r="H250" s="12">
        <f t="shared" ref="H250:H313" si="21">E250/F250</f>
        <v>3</v>
      </c>
      <c r="I250" s="12">
        <f t="shared" ref="I250:I313" si="22">1/F250</f>
        <v>1</v>
      </c>
    </row>
    <row r="251" spans="1:9">
      <c r="A251" s="11" t="s">
        <v>84</v>
      </c>
      <c r="B251" s="11">
        <v>131</v>
      </c>
      <c r="C251" s="50" t="s">
        <v>284</v>
      </c>
      <c r="D251" s="12">
        <v>2</v>
      </c>
      <c r="E251" s="12">
        <v>3</v>
      </c>
      <c r="F251" s="12">
        <v>1</v>
      </c>
      <c r="G251" s="12">
        <f t="shared" si="20"/>
        <v>2</v>
      </c>
      <c r="H251" s="12">
        <f t="shared" si="21"/>
        <v>3</v>
      </c>
      <c r="I251" s="12">
        <f t="shared" si="22"/>
        <v>1</v>
      </c>
    </row>
    <row r="252" spans="1:9">
      <c r="A252" s="11" t="s">
        <v>84</v>
      </c>
      <c r="B252" s="11">
        <v>132</v>
      </c>
      <c r="C252" s="50" t="s">
        <v>285</v>
      </c>
      <c r="D252" s="12">
        <v>2</v>
      </c>
      <c r="E252" s="12">
        <v>3</v>
      </c>
      <c r="F252" s="12">
        <v>1</v>
      </c>
      <c r="G252" s="12">
        <f t="shared" si="20"/>
        <v>2</v>
      </c>
      <c r="H252" s="12">
        <f t="shared" si="21"/>
        <v>3</v>
      </c>
      <c r="I252" s="12">
        <f t="shared" si="22"/>
        <v>1</v>
      </c>
    </row>
    <row r="253" spans="1:9">
      <c r="A253" s="11" t="s">
        <v>84</v>
      </c>
      <c r="B253" s="11">
        <v>133</v>
      </c>
      <c r="C253" s="50" t="s">
        <v>286</v>
      </c>
      <c r="D253" s="12">
        <v>2</v>
      </c>
      <c r="E253" s="12">
        <v>3</v>
      </c>
      <c r="F253" s="12">
        <v>1</v>
      </c>
      <c r="G253" s="12">
        <f t="shared" si="20"/>
        <v>2</v>
      </c>
      <c r="H253" s="12">
        <f t="shared" si="21"/>
        <v>3</v>
      </c>
      <c r="I253" s="12">
        <f t="shared" si="22"/>
        <v>1</v>
      </c>
    </row>
    <row r="254" spans="1:9">
      <c r="A254" s="11" t="s">
        <v>84</v>
      </c>
      <c r="B254" s="11">
        <v>134</v>
      </c>
      <c r="C254" s="50" t="s">
        <v>611</v>
      </c>
      <c r="D254" s="12">
        <v>2</v>
      </c>
      <c r="E254" s="12">
        <v>3</v>
      </c>
      <c r="F254" s="12">
        <v>2</v>
      </c>
      <c r="G254" s="12">
        <f t="shared" si="20"/>
        <v>1</v>
      </c>
      <c r="H254" s="12">
        <f t="shared" si="21"/>
        <v>1.5</v>
      </c>
      <c r="I254" s="12">
        <f t="shared" si="22"/>
        <v>0.5</v>
      </c>
    </row>
    <row r="255" spans="1:9">
      <c r="A255" s="11" t="s">
        <v>84</v>
      </c>
      <c r="B255" s="11">
        <v>135</v>
      </c>
      <c r="C255" s="50" t="s">
        <v>287</v>
      </c>
      <c r="D255" s="12">
        <v>2</v>
      </c>
      <c r="E255" s="12">
        <v>3</v>
      </c>
      <c r="F255" s="12">
        <v>1</v>
      </c>
      <c r="G255" s="12">
        <f t="shared" si="20"/>
        <v>2</v>
      </c>
      <c r="H255" s="12">
        <f t="shared" si="21"/>
        <v>3</v>
      </c>
      <c r="I255" s="12">
        <f t="shared" si="22"/>
        <v>1</v>
      </c>
    </row>
    <row r="256" spans="1:9">
      <c r="A256" s="11" t="s">
        <v>84</v>
      </c>
      <c r="B256" s="11">
        <v>136</v>
      </c>
      <c r="C256" s="50" t="s">
        <v>288</v>
      </c>
      <c r="D256" s="12">
        <v>2</v>
      </c>
      <c r="E256" s="12">
        <v>3</v>
      </c>
      <c r="F256" s="12">
        <v>1</v>
      </c>
      <c r="G256" s="12">
        <f t="shared" si="20"/>
        <v>2</v>
      </c>
      <c r="H256" s="12">
        <f t="shared" si="21"/>
        <v>3</v>
      </c>
      <c r="I256" s="12">
        <f t="shared" si="22"/>
        <v>1</v>
      </c>
    </row>
    <row r="257" spans="1:9">
      <c r="A257" s="11" t="s">
        <v>84</v>
      </c>
      <c r="B257" s="11">
        <v>137</v>
      </c>
      <c r="C257" s="50" t="s">
        <v>289</v>
      </c>
      <c r="D257" s="12">
        <v>2</v>
      </c>
      <c r="E257" s="12">
        <v>3</v>
      </c>
      <c r="F257" s="12">
        <v>2</v>
      </c>
      <c r="G257" s="12">
        <f t="shared" si="20"/>
        <v>1</v>
      </c>
      <c r="H257" s="12">
        <f t="shared" si="21"/>
        <v>1.5</v>
      </c>
      <c r="I257" s="12">
        <f t="shared" si="22"/>
        <v>0.5</v>
      </c>
    </row>
    <row r="258" spans="1:9">
      <c r="A258" s="11" t="s">
        <v>84</v>
      </c>
      <c r="B258" s="11">
        <v>138</v>
      </c>
      <c r="C258" s="50" t="s">
        <v>290</v>
      </c>
      <c r="D258" s="12">
        <v>2</v>
      </c>
      <c r="E258" s="12">
        <v>3</v>
      </c>
      <c r="F258" s="12">
        <v>1</v>
      </c>
      <c r="G258" s="12">
        <f t="shared" si="20"/>
        <v>2</v>
      </c>
      <c r="H258" s="12">
        <f t="shared" si="21"/>
        <v>3</v>
      </c>
      <c r="I258" s="12">
        <f t="shared" si="22"/>
        <v>1</v>
      </c>
    </row>
    <row r="259" spans="1:9">
      <c r="A259" s="11" t="s">
        <v>84</v>
      </c>
      <c r="B259" s="11">
        <v>139</v>
      </c>
      <c r="C259" s="50" t="s">
        <v>291</v>
      </c>
      <c r="D259" s="12">
        <v>2</v>
      </c>
      <c r="E259" s="12">
        <v>3</v>
      </c>
      <c r="F259" s="12">
        <v>10</v>
      </c>
      <c r="G259" s="12">
        <f t="shared" si="20"/>
        <v>0.2</v>
      </c>
      <c r="H259" s="12">
        <f t="shared" si="21"/>
        <v>0.3</v>
      </c>
      <c r="I259" s="12">
        <f t="shared" si="22"/>
        <v>0.1</v>
      </c>
    </row>
    <row r="260" spans="1:9">
      <c r="A260" s="11" t="s">
        <v>84</v>
      </c>
      <c r="B260" s="11">
        <v>140</v>
      </c>
      <c r="C260" s="50" t="s">
        <v>292</v>
      </c>
      <c r="D260" s="12">
        <v>2</v>
      </c>
      <c r="E260" s="12">
        <v>3</v>
      </c>
      <c r="F260" s="12">
        <v>10</v>
      </c>
      <c r="G260" s="12">
        <f t="shared" si="20"/>
        <v>0.2</v>
      </c>
      <c r="H260" s="12">
        <f t="shared" si="21"/>
        <v>0.3</v>
      </c>
      <c r="I260" s="12">
        <f t="shared" si="22"/>
        <v>0.1</v>
      </c>
    </row>
    <row r="261" spans="1:9">
      <c r="A261" s="11" t="s">
        <v>84</v>
      </c>
      <c r="B261" s="11">
        <v>141</v>
      </c>
      <c r="C261" s="50" t="s">
        <v>293</v>
      </c>
      <c r="D261" s="12">
        <v>2</v>
      </c>
      <c r="E261" s="12">
        <v>3</v>
      </c>
      <c r="F261" s="12">
        <v>2</v>
      </c>
      <c r="G261" s="12">
        <f t="shared" si="20"/>
        <v>1</v>
      </c>
      <c r="H261" s="12">
        <f t="shared" si="21"/>
        <v>1.5</v>
      </c>
      <c r="I261" s="12">
        <f t="shared" si="22"/>
        <v>0.5</v>
      </c>
    </row>
    <row r="262" spans="1:9">
      <c r="A262" s="11" t="s">
        <v>84</v>
      </c>
      <c r="B262" s="11">
        <v>142</v>
      </c>
      <c r="C262" s="50" t="s">
        <v>294</v>
      </c>
      <c r="D262" s="12">
        <v>2</v>
      </c>
      <c r="E262" s="12">
        <v>3</v>
      </c>
      <c r="F262" s="12">
        <v>1</v>
      </c>
      <c r="G262" s="12">
        <f t="shared" si="20"/>
        <v>2</v>
      </c>
      <c r="H262" s="12">
        <f t="shared" si="21"/>
        <v>3</v>
      </c>
      <c r="I262" s="12">
        <f t="shared" si="22"/>
        <v>1</v>
      </c>
    </row>
    <row r="263" spans="1:9">
      <c r="A263" s="11" t="s">
        <v>84</v>
      </c>
      <c r="B263" s="11">
        <v>143</v>
      </c>
      <c r="C263" s="50" t="s">
        <v>295</v>
      </c>
      <c r="D263" s="12">
        <v>2</v>
      </c>
      <c r="E263" s="12">
        <v>3</v>
      </c>
      <c r="F263" s="12">
        <v>1</v>
      </c>
      <c r="G263" s="12">
        <f t="shared" si="20"/>
        <v>2</v>
      </c>
      <c r="H263" s="12">
        <f t="shared" si="21"/>
        <v>3</v>
      </c>
      <c r="I263" s="12">
        <f t="shared" si="22"/>
        <v>1</v>
      </c>
    </row>
    <row r="264" spans="1:9">
      <c r="A264" s="11" t="s">
        <v>84</v>
      </c>
      <c r="B264" s="11">
        <v>144</v>
      </c>
      <c r="C264" s="50" t="s">
        <v>296</v>
      </c>
      <c r="D264" s="12">
        <v>2</v>
      </c>
      <c r="E264" s="12">
        <v>3</v>
      </c>
      <c r="F264" s="12">
        <v>1</v>
      </c>
      <c r="G264" s="12">
        <f t="shared" si="20"/>
        <v>2</v>
      </c>
      <c r="H264" s="12">
        <f t="shared" si="21"/>
        <v>3</v>
      </c>
      <c r="I264" s="12">
        <f t="shared" si="22"/>
        <v>1</v>
      </c>
    </row>
    <row r="265" spans="1:9">
      <c r="A265" s="11" t="s">
        <v>84</v>
      </c>
      <c r="B265" s="11">
        <v>145</v>
      </c>
      <c r="C265" s="50" t="s">
        <v>297</v>
      </c>
      <c r="D265" s="12">
        <v>2</v>
      </c>
      <c r="E265" s="12">
        <v>3</v>
      </c>
      <c r="F265" s="12">
        <v>2</v>
      </c>
      <c r="G265" s="12">
        <f t="shared" si="20"/>
        <v>1</v>
      </c>
      <c r="H265" s="12">
        <f t="shared" si="21"/>
        <v>1.5</v>
      </c>
      <c r="I265" s="12">
        <f t="shared" si="22"/>
        <v>0.5</v>
      </c>
    </row>
    <row r="266" spans="1:9">
      <c r="A266" s="11" t="s">
        <v>84</v>
      </c>
      <c r="B266" s="11">
        <v>146</v>
      </c>
      <c r="C266" s="50" t="s">
        <v>298</v>
      </c>
      <c r="D266" s="12">
        <v>1.7</v>
      </c>
      <c r="E266" s="12">
        <v>2.5499999999999998</v>
      </c>
      <c r="F266" s="12">
        <v>1</v>
      </c>
      <c r="G266" s="12">
        <f t="shared" si="20"/>
        <v>1.7</v>
      </c>
      <c r="H266" s="12">
        <f t="shared" si="21"/>
        <v>2.5499999999999998</v>
      </c>
      <c r="I266" s="12">
        <f t="shared" si="22"/>
        <v>1</v>
      </c>
    </row>
    <row r="267" spans="1:9">
      <c r="A267" s="11" t="s">
        <v>84</v>
      </c>
      <c r="B267" s="11">
        <v>147</v>
      </c>
      <c r="C267" s="50" t="s">
        <v>299</v>
      </c>
      <c r="D267" s="12">
        <v>1.5</v>
      </c>
      <c r="E267" s="12">
        <v>2.25</v>
      </c>
      <c r="F267" s="12">
        <v>1</v>
      </c>
      <c r="G267" s="12">
        <f t="shared" si="20"/>
        <v>1.5</v>
      </c>
      <c r="H267" s="12">
        <f t="shared" si="21"/>
        <v>2.25</v>
      </c>
      <c r="I267" s="12">
        <f t="shared" si="22"/>
        <v>1</v>
      </c>
    </row>
    <row r="268" spans="1:9">
      <c r="A268" s="11" t="s">
        <v>84</v>
      </c>
      <c r="B268" s="11">
        <v>148</v>
      </c>
      <c r="C268" s="50" t="s">
        <v>300</v>
      </c>
      <c r="D268" s="12">
        <v>1.5</v>
      </c>
      <c r="E268" s="12">
        <v>2.25</v>
      </c>
      <c r="F268" s="12">
        <v>1</v>
      </c>
      <c r="G268" s="12">
        <f t="shared" si="20"/>
        <v>1.5</v>
      </c>
      <c r="H268" s="12">
        <f t="shared" si="21"/>
        <v>2.25</v>
      </c>
      <c r="I268" s="12">
        <f t="shared" si="22"/>
        <v>1</v>
      </c>
    </row>
    <row r="269" spans="1:9">
      <c r="A269" s="11" t="s">
        <v>84</v>
      </c>
      <c r="B269" s="11">
        <v>149</v>
      </c>
      <c r="C269" s="50" t="s">
        <v>301</v>
      </c>
      <c r="D269" s="12">
        <v>1.5</v>
      </c>
      <c r="E269" s="12">
        <v>2.25</v>
      </c>
      <c r="F269" s="12">
        <v>1</v>
      </c>
      <c r="G269" s="12">
        <f t="shared" si="20"/>
        <v>1.5</v>
      </c>
      <c r="H269" s="12">
        <f t="shared" si="21"/>
        <v>2.25</v>
      </c>
      <c r="I269" s="12">
        <f t="shared" si="22"/>
        <v>1</v>
      </c>
    </row>
    <row r="270" spans="1:9">
      <c r="A270" s="11" t="s">
        <v>84</v>
      </c>
      <c r="B270" s="11">
        <v>150</v>
      </c>
      <c r="C270" s="50" t="s">
        <v>302</v>
      </c>
      <c r="D270" s="12">
        <v>1.5</v>
      </c>
      <c r="E270" s="12">
        <v>2.25</v>
      </c>
      <c r="F270" s="12">
        <v>1</v>
      </c>
      <c r="G270" s="12">
        <f t="shared" si="20"/>
        <v>1.5</v>
      </c>
      <c r="H270" s="12">
        <f t="shared" si="21"/>
        <v>2.25</v>
      </c>
      <c r="I270" s="12">
        <f t="shared" si="22"/>
        <v>1</v>
      </c>
    </row>
    <row r="271" spans="1:9">
      <c r="A271" s="11" t="s">
        <v>84</v>
      </c>
      <c r="B271" s="11">
        <v>151</v>
      </c>
      <c r="C271" s="50" t="s">
        <v>303</v>
      </c>
      <c r="D271" s="12">
        <v>1.5</v>
      </c>
      <c r="E271" s="12">
        <v>2.25</v>
      </c>
      <c r="F271" s="12">
        <v>1</v>
      </c>
      <c r="G271" s="12">
        <f t="shared" si="20"/>
        <v>1.5</v>
      </c>
      <c r="H271" s="12">
        <f t="shared" si="21"/>
        <v>2.25</v>
      </c>
      <c r="I271" s="12">
        <f t="shared" si="22"/>
        <v>1</v>
      </c>
    </row>
    <row r="272" spans="1:9">
      <c r="A272" s="11" t="s">
        <v>84</v>
      </c>
      <c r="B272" s="11">
        <v>152</v>
      </c>
      <c r="C272" s="50" t="s">
        <v>304</v>
      </c>
      <c r="D272" s="12">
        <v>1.5</v>
      </c>
      <c r="E272" s="12">
        <v>2.25</v>
      </c>
      <c r="F272" s="12">
        <v>1</v>
      </c>
      <c r="G272" s="12">
        <f t="shared" si="20"/>
        <v>1.5</v>
      </c>
      <c r="H272" s="12">
        <f t="shared" si="21"/>
        <v>2.25</v>
      </c>
      <c r="I272" s="12">
        <f t="shared" si="22"/>
        <v>1</v>
      </c>
    </row>
    <row r="273" spans="1:9">
      <c r="A273" s="11" t="s">
        <v>84</v>
      </c>
      <c r="B273" s="11">
        <v>153</v>
      </c>
      <c r="C273" s="50" t="s">
        <v>305</v>
      </c>
      <c r="D273" s="12">
        <v>1.5</v>
      </c>
      <c r="E273" s="12">
        <v>2.25</v>
      </c>
      <c r="F273" s="12">
        <v>1</v>
      </c>
      <c r="G273" s="12">
        <f t="shared" si="20"/>
        <v>1.5</v>
      </c>
      <c r="H273" s="12">
        <f t="shared" si="21"/>
        <v>2.25</v>
      </c>
      <c r="I273" s="12">
        <f t="shared" si="22"/>
        <v>1</v>
      </c>
    </row>
    <row r="274" spans="1:9">
      <c r="A274" s="11" t="s">
        <v>84</v>
      </c>
      <c r="B274" s="11">
        <v>154</v>
      </c>
      <c r="C274" s="50" t="s">
        <v>306</v>
      </c>
      <c r="D274" s="12">
        <v>1.5</v>
      </c>
      <c r="E274" s="12">
        <v>2.25</v>
      </c>
      <c r="F274" s="12">
        <v>1</v>
      </c>
      <c r="G274" s="12">
        <f t="shared" si="20"/>
        <v>1.5</v>
      </c>
      <c r="H274" s="12">
        <f t="shared" si="21"/>
        <v>2.25</v>
      </c>
      <c r="I274" s="12">
        <f t="shared" si="22"/>
        <v>1</v>
      </c>
    </row>
    <row r="275" spans="1:9">
      <c r="A275" s="11" t="s">
        <v>84</v>
      </c>
      <c r="B275" s="11">
        <v>155</v>
      </c>
      <c r="C275" s="50" t="s">
        <v>307</v>
      </c>
      <c r="D275" s="12">
        <v>1.5</v>
      </c>
      <c r="E275" s="12">
        <v>2.25</v>
      </c>
      <c r="F275" s="12">
        <v>1</v>
      </c>
      <c r="G275" s="12">
        <f t="shared" si="20"/>
        <v>1.5</v>
      </c>
      <c r="H275" s="12">
        <f t="shared" si="21"/>
        <v>2.25</v>
      </c>
      <c r="I275" s="12">
        <f t="shared" si="22"/>
        <v>1</v>
      </c>
    </row>
    <row r="276" spans="1:9">
      <c r="A276" s="11" t="s">
        <v>84</v>
      </c>
      <c r="B276" s="11">
        <v>156</v>
      </c>
      <c r="C276" s="50" t="s">
        <v>308</v>
      </c>
      <c r="D276" s="12">
        <v>1.5</v>
      </c>
      <c r="E276" s="12">
        <v>2.25</v>
      </c>
      <c r="F276" s="12">
        <v>1</v>
      </c>
      <c r="G276" s="12">
        <f t="shared" si="20"/>
        <v>1.5</v>
      </c>
      <c r="H276" s="12">
        <f t="shared" si="21"/>
        <v>2.25</v>
      </c>
      <c r="I276" s="12">
        <f t="shared" si="22"/>
        <v>1</v>
      </c>
    </row>
    <row r="277" spans="1:9">
      <c r="A277" s="11" t="s">
        <v>84</v>
      </c>
      <c r="B277" s="11">
        <v>157</v>
      </c>
      <c r="C277" s="50" t="s">
        <v>309</v>
      </c>
      <c r="D277" s="12">
        <v>1.5</v>
      </c>
      <c r="E277" s="12">
        <v>2.25</v>
      </c>
      <c r="F277" s="12">
        <v>1</v>
      </c>
      <c r="G277" s="12">
        <f t="shared" si="20"/>
        <v>1.5</v>
      </c>
      <c r="H277" s="12">
        <f t="shared" si="21"/>
        <v>2.25</v>
      </c>
      <c r="I277" s="12">
        <f t="shared" si="22"/>
        <v>1</v>
      </c>
    </row>
    <row r="278" spans="1:9">
      <c r="A278" s="11" t="s">
        <v>84</v>
      </c>
      <c r="B278" s="11">
        <v>158</v>
      </c>
      <c r="C278" s="50" t="s">
        <v>310</v>
      </c>
      <c r="D278" s="12">
        <v>1.5</v>
      </c>
      <c r="E278" s="12">
        <v>2.25</v>
      </c>
      <c r="F278" s="12">
        <v>1</v>
      </c>
      <c r="G278" s="12">
        <f t="shared" si="20"/>
        <v>1.5</v>
      </c>
      <c r="H278" s="12">
        <f t="shared" si="21"/>
        <v>2.25</v>
      </c>
      <c r="I278" s="12">
        <f t="shared" si="22"/>
        <v>1</v>
      </c>
    </row>
    <row r="279" spans="1:9">
      <c r="A279" s="11" t="s">
        <v>84</v>
      </c>
      <c r="B279" s="11">
        <v>159</v>
      </c>
      <c r="C279" s="50" t="s">
        <v>311</v>
      </c>
      <c r="D279" s="12">
        <v>1.5</v>
      </c>
      <c r="E279" s="12">
        <v>2.25</v>
      </c>
      <c r="F279" s="12">
        <v>1</v>
      </c>
      <c r="G279" s="12">
        <f t="shared" si="20"/>
        <v>1.5</v>
      </c>
      <c r="H279" s="12">
        <f t="shared" si="21"/>
        <v>2.25</v>
      </c>
      <c r="I279" s="12">
        <f t="shared" si="22"/>
        <v>1</v>
      </c>
    </row>
    <row r="280" spans="1:9">
      <c r="A280" s="11" t="s">
        <v>84</v>
      </c>
      <c r="B280" s="11">
        <v>160</v>
      </c>
      <c r="C280" s="50" t="s">
        <v>312</v>
      </c>
      <c r="D280" s="12">
        <v>1.5</v>
      </c>
      <c r="E280" s="12">
        <v>2.25</v>
      </c>
      <c r="F280" s="12">
        <v>1</v>
      </c>
      <c r="G280" s="12">
        <f t="shared" si="20"/>
        <v>1.5</v>
      </c>
      <c r="H280" s="12">
        <f t="shared" si="21"/>
        <v>2.25</v>
      </c>
      <c r="I280" s="12">
        <f t="shared" si="22"/>
        <v>1</v>
      </c>
    </row>
    <row r="281" spans="1:9">
      <c r="A281" s="11" t="s">
        <v>84</v>
      </c>
      <c r="B281" s="11">
        <v>161</v>
      </c>
      <c r="C281" s="50" t="s">
        <v>313</v>
      </c>
      <c r="D281" s="12">
        <v>1.5</v>
      </c>
      <c r="E281" s="12">
        <v>2.25</v>
      </c>
      <c r="F281" s="12">
        <v>1</v>
      </c>
      <c r="G281" s="12">
        <f t="shared" si="20"/>
        <v>1.5</v>
      </c>
      <c r="H281" s="12">
        <f t="shared" si="21"/>
        <v>2.25</v>
      </c>
      <c r="I281" s="12">
        <f t="shared" si="22"/>
        <v>1</v>
      </c>
    </row>
    <row r="282" spans="1:9">
      <c r="A282" s="11" t="s">
        <v>84</v>
      </c>
      <c r="B282" s="11">
        <v>162</v>
      </c>
      <c r="C282" s="50" t="s">
        <v>314</v>
      </c>
      <c r="D282" s="12">
        <v>1.5</v>
      </c>
      <c r="E282" s="12">
        <v>2.25</v>
      </c>
      <c r="F282" s="12">
        <v>1</v>
      </c>
      <c r="G282" s="12">
        <f t="shared" si="20"/>
        <v>1.5</v>
      </c>
      <c r="H282" s="12">
        <f t="shared" si="21"/>
        <v>2.25</v>
      </c>
      <c r="I282" s="12">
        <f t="shared" si="22"/>
        <v>1</v>
      </c>
    </row>
    <row r="283" spans="1:9">
      <c r="A283" s="11" t="s">
        <v>84</v>
      </c>
      <c r="B283" s="11">
        <v>163</v>
      </c>
      <c r="C283" s="50" t="s">
        <v>315</v>
      </c>
      <c r="D283" s="12">
        <v>1.5</v>
      </c>
      <c r="E283" s="12">
        <v>2.25</v>
      </c>
      <c r="F283" s="12">
        <v>1</v>
      </c>
      <c r="G283" s="12">
        <f t="shared" si="20"/>
        <v>1.5</v>
      </c>
      <c r="H283" s="12">
        <f t="shared" si="21"/>
        <v>2.25</v>
      </c>
      <c r="I283" s="12">
        <f t="shared" si="22"/>
        <v>1</v>
      </c>
    </row>
    <row r="284" spans="1:9">
      <c r="A284" s="11" t="s">
        <v>84</v>
      </c>
      <c r="B284" s="11">
        <v>164</v>
      </c>
      <c r="C284" s="50" t="s">
        <v>316</v>
      </c>
      <c r="D284" s="12">
        <v>1.5</v>
      </c>
      <c r="E284" s="12">
        <v>2.25</v>
      </c>
      <c r="F284" s="12">
        <v>1</v>
      </c>
      <c r="G284" s="12">
        <f t="shared" si="20"/>
        <v>1.5</v>
      </c>
      <c r="H284" s="12">
        <f t="shared" si="21"/>
        <v>2.25</v>
      </c>
      <c r="I284" s="12">
        <f t="shared" si="22"/>
        <v>1</v>
      </c>
    </row>
    <row r="285" spans="1:9">
      <c r="A285" s="11" t="s">
        <v>84</v>
      </c>
      <c r="B285" s="11">
        <v>165</v>
      </c>
      <c r="C285" s="50" t="s">
        <v>317</v>
      </c>
      <c r="D285" s="12">
        <v>1.5</v>
      </c>
      <c r="E285" s="12">
        <v>2.25</v>
      </c>
      <c r="F285" s="12">
        <v>1</v>
      </c>
      <c r="G285" s="12">
        <f t="shared" si="20"/>
        <v>1.5</v>
      </c>
      <c r="H285" s="12">
        <f t="shared" si="21"/>
        <v>2.25</v>
      </c>
      <c r="I285" s="12">
        <f t="shared" si="22"/>
        <v>1</v>
      </c>
    </row>
    <row r="286" spans="1:9">
      <c r="A286" s="11" t="s">
        <v>84</v>
      </c>
      <c r="B286" s="11">
        <v>166</v>
      </c>
      <c r="C286" s="50" t="s">
        <v>318</v>
      </c>
      <c r="D286" s="12">
        <v>1.5</v>
      </c>
      <c r="E286" s="12">
        <v>2.25</v>
      </c>
      <c r="F286" s="12">
        <v>1</v>
      </c>
      <c r="G286" s="12">
        <f t="shared" si="20"/>
        <v>1.5</v>
      </c>
      <c r="H286" s="12">
        <f t="shared" si="21"/>
        <v>2.25</v>
      </c>
      <c r="I286" s="12">
        <f t="shared" si="22"/>
        <v>1</v>
      </c>
    </row>
    <row r="287" spans="1:9">
      <c r="A287" s="11" t="s">
        <v>84</v>
      </c>
      <c r="B287" s="11">
        <v>167</v>
      </c>
      <c r="C287" s="50" t="s">
        <v>319</v>
      </c>
      <c r="D287" s="12">
        <v>1.5</v>
      </c>
      <c r="E287" s="12">
        <v>2.25</v>
      </c>
      <c r="F287" s="12">
        <v>1</v>
      </c>
      <c r="G287" s="12">
        <f t="shared" si="20"/>
        <v>1.5</v>
      </c>
      <c r="H287" s="12">
        <f t="shared" si="21"/>
        <v>2.25</v>
      </c>
      <c r="I287" s="12">
        <f t="shared" si="22"/>
        <v>1</v>
      </c>
    </row>
    <row r="288" spans="1:9">
      <c r="A288" s="11" t="s">
        <v>84</v>
      </c>
      <c r="B288" s="11">
        <v>168</v>
      </c>
      <c r="C288" s="50" t="s">
        <v>320</v>
      </c>
      <c r="D288" s="12">
        <v>1.5</v>
      </c>
      <c r="E288" s="12">
        <v>2.25</v>
      </c>
      <c r="F288" s="12">
        <v>1</v>
      </c>
      <c r="G288" s="12">
        <f t="shared" si="20"/>
        <v>1.5</v>
      </c>
      <c r="H288" s="12">
        <f t="shared" si="21"/>
        <v>2.25</v>
      </c>
      <c r="I288" s="12">
        <f t="shared" si="22"/>
        <v>1</v>
      </c>
    </row>
    <row r="289" spans="1:9">
      <c r="A289" s="11" t="s">
        <v>84</v>
      </c>
      <c r="B289" s="11">
        <v>169</v>
      </c>
      <c r="C289" s="50" t="s">
        <v>321</v>
      </c>
      <c r="D289" s="12">
        <v>1.5</v>
      </c>
      <c r="E289" s="12">
        <v>2.25</v>
      </c>
      <c r="F289" s="12">
        <v>1</v>
      </c>
      <c r="G289" s="12">
        <f t="shared" si="20"/>
        <v>1.5</v>
      </c>
      <c r="H289" s="12">
        <f t="shared" si="21"/>
        <v>2.25</v>
      </c>
      <c r="I289" s="12">
        <f t="shared" si="22"/>
        <v>1</v>
      </c>
    </row>
    <row r="290" spans="1:9">
      <c r="A290" s="11" t="s">
        <v>84</v>
      </c>
      <c r="B290" s="11">
        <v>170</v>
      </c>
      <c r="C290" s="50" t="s">
        <v>322</v>
      </c>
      <c r="D290" s="12">
        <v>1.5</v>
      </c>
      <c r="E290" s="12">
        <v>2.25</v>
      </c>
      <c r="F290" s="12">
        <v>1</v>
      </c>
      <c r="G290" s="12">
        <f t="shared" si="20"/>
        <v>1.5</v>
      </c>
      <c r="H290" s="12">
        <f t="shared" si="21"/>
        <v>2.25</v>
      </c>
      <c r="I290" s="12">
        <f t="shared" si="22"/>
        <v>1</v>
      </c>
    </row>
    <row r="291" spans="1:9">
      <c r="A291" s="11" t="s">
        <v>84</v>
      </c>
      <c r="B291" s="11">
        <v>171</v>
      </c>
      <c r="C291" s="50" t="s">
        <v>323</v>
      </c>
      <c r="D291" s="12">
        <v>1.5</v>
      </c>
      <c r="E291" s="12">
        <v>2.25</v>
      </c>
      <c r="F291" s="12">
        <v>1</v>
      </c>
      <c r="G291" s="12">
        <f t="shared" si="20"/>
        <v>1.5</v>
      </c>
      <c r="H291" s="12">
        <f t="shared" si="21"/>
        <v>2.25</v>
      </c>
      <c r="I291" s="12">
        <f t="shared" si="22"/>
        <v>1</v>
      </c>
    </row>
    <row r="292" spans="1:9">
      <c r="A292" s="11" t="s">
        <v>84</v>
      </c>
      <c r="B292" s="11">
        <v>172</v>
      </c>
      <c r="C292" s="50" t="s">
        <v>324</v>
      </c>
      <c r="D292" s="12">
        <v>1.5</v>
      </c>
      <c r="E292" s="12">
        <v>2.25</v>
      </c>
      <c r="F292" s="12">
        <v>1</v>
      </c>
      <c r="G292" s="12">
        <f t="shared" si="20"/>
        <v>1.5</v>
      </c>
      <c r="H292" s="12">
        <f t="shared" si="21"/>
        <v>2.25</v>
      </c>
      <c r="I292" s="12">
        <f t="shared" si="22"/>
        <v>1</v>
      </c>
    </row>
    <row r="293" spans="1:9">
      <c r="A293" s="11" t="s">
        <v>84</v>
      </c>
      <c r="B293" s="11">
        <v>173</v>
      </c>
      <c r="C293" s="50" t="s">
        <v>325</v>
      </c>
      <c r="D293" s="12">
        <v>1.5</v>
      </c>
      <c r="E293" s="12">
        <v>2.25</v>
      </c>
      <c r="F293" s="12">
        <v>1</v>
      </c>
      <c r="G293" s="12">
        <f t="shared" si="20"/>
        <v>1.5</v>
      </c>
      <c r="H293" s="12">
        <f t="shared" si="21"/>
        <v>2.25</v>
      </c>
      <c r="I293" s="12">
        <f t="shared" si="22"/>
        <v>1</v>
      </c>
    </row>
    <row r="294" spans="1:9">
      <c r="A294" s="11" t="s">
        <v>84</v>
      </c>
      <c r="B294" s="11">
        <v>174</v>
      </c>
      <c r="C294" s="50" t="s">
        <v>326</v>
      </c>
      <c r="D294" s="12">
        <v>1.5</v>
      </c>
      <c r="E294" s="12">
        <v>2.25</v>
      </c>
      <c r="F294" s="12">
        <v>1</v>
      </c>
      <c r="G294" s="12">
        <f t="shared" si="20"/>
        <v>1.5</v>
      </c>
      <c r="H294" s="12">
        <f t="shared" si="21"/>
        <v>2.25</v>
      </c>
      <c r="I294" s="12">
        <f t="shared" si="22"/>
        <v>1</v>
      </c>
    </row>
    <row r="295" spans="1:9">
      <c r="A295" s="11" t="s">
        <v>84</v>
      </c>
      <c r="B295" s="11">
        <v>175</v>
      </c>
      <c r="C295" s="50" t="s">
        <v>327</v>
      </c>
      <c r="D295" s="12">
        <v>1.5</v>
      </c>
      <c r="E295" s="12">
        <v>2.25</v>
      </c>
      <c r="F295" s="12">
        <v>1</v>
      </c>
      <c r="G295" s="12">
        <f t="shared" si="20"/>
        <v>1.5</v>
      </c>
      <c r="H295" s="12">
        <f t="shared" si="21"/>
        <v>2.25</v>
      </c>
      <c r="I295" s="12">
        <f t="shared" si="22"/>
        <v>1</v>
      </c>
    </row>
    <row r="296" spans="1:9">
      <c r="A296" s="11" t="s">
        <v>84</v>
      </c>
      <c r="B296" s="11">
        <v>176</v>
      </c>
      <c r="C296" s="50" t="s">
        <v>328</v>
      </c>
      <c r="D296" s="12">
        <v>1.5</v>
      </c>
      <c r="E296" s="12">
        <v>2.25</v>
      </c>
      <c r="F296" s="12">
        <v>5</v>
      </c>
      <c r="G296" s="12">
        <f t="shared" si="20"/>
        <v>0.3</v>
      </c>
      <c r="H296" s="12">
        <f t="shared" si="21"/>
        <v>0.45</v>
      </c>
      <c r="I296" s="12">
        <f t="shared" si="22"/>
        <v>0.2</v>
      </c>
    </row>
    <row r="297" spans="1:9">
      <c r="A297" s="11" t="s">
        <v>84</v>
      </c>
      <c r="B297" s="11">
        <v>177</v>
      </c>
      <c r="C297" s="50" t="s">
        <v>329</v>
      </c>
      <c r="D297" s="12">
        <v>1.5</v>
      </c>
      <c r="E297" s="12">
        <v>2.25</v>
      </c>
      <c r="F297" s="12">
        <v>1</v>
      </c>
      <c r="G297" s="12">
        <f t="shared" si="20"/>
        <v>1.5</v>
      </c>
      <c r="H297" s="12">
        <f t="shared" si="21"/>
        <v>2.25</v>
      </c>
      <c r="I297" s="12">
        <f t="shared" si="22"/>
        <v>1</v>
      </c>
    </row>
    <row r="298" spans="1:9">
      <c r="A298" s="11" t="s">
        <v>84</v>
      </c>
      <c r="B298" s="11">
        <v>178</v>
      </c>
      <c r="C298" s="50" t="s">
        <v>330</v>
      </c>
      <c r="D298" s="12">
        <v>1.5</v>
      </c>
      <c r="E298" s="12">
        <v>2.25</v>
      </c>
      <c r="F298" s="12">
        <v>1</v>
      </c>
      <c r="G298" s="12">
        <f t="shared" si="20"/>
        <v>1.5</v>
      </c>
      <c r="H298" s="12">
        <f t="shared" si="21"/>
        <v>2.25</v>
      </c>
      <c r="I298" s="12">
        <f t="shared" si="22"/>
        <v>1</v>
      </c>
    </row>
    <row r="299" spans="1:9">
      <c r="A299" s="11" t="s">
        <v>84</v>
      </c>
      <c r="B299" s="11">
        <v>179</v>
      </c>
      <c r="C299" s="50" t="s">
        <v>331</v>
      </c>
      <c r="D299" s="12">
        <v>1.5</v>
      </c>
      <c r="E299" s="12">
        <v>2.25</v>
      </c>
      <c r="F299" s="12">
        <v>1</v>
      </c>
      <c r="G299" s="12">
        <f t="shared" si="20"/>
        <v>1.5</v>
      </c>
      <c r="H299" s="12">
        <f t="shared" si="21"/>
        <v>2.25</v>
      </c>
      <c r="I299" s="12">
        <f t="shared" si="22"/>
        <v>1</v>
      </c>
    </row>
    <row r="300" spans="1:9">
      <c r="A300" s="11" t="s">
        <v>84</v>
      </c>
      <c r="B300" s="11">
        <v>180</v>
      </c>
      <c r="C300" s="50" t="s">
        <v>332</v>
      </c>
      <c r="D300" s="12">
        <v>1.5</v>
      </c>
      <c r="E300" s="12">
        <v>2.25</v>
      </c>
      <c r="F300" s="12">
        <v>1</v>
      </c>
      <c r="G300" s="12">
        <f t="shared" si="20"/>
        <v>1.5</v>
      </c>
      <c r="H300" s="12">
        <f t="shared" si="21"/>
        <v>2.25</v>
      </c>
      <c r="I300" s="12">
        <f t="shared" si="22"/>
        <v>1</v>
      </c>
    </row>
    <row r="301" spans="1:9">
      <c r="A301" s="11" t="s">
        <v>84</v>
      </c>
      <c r="B301" s="11">
        <v>181</v>
      </c>
      <c r="C301" s="50" t="s">
        <v>333</v>
      </c>
      <c r="D301" s="12">
        <v>1.5</v>
      </c>
      <c r="E301" s="12">
        <v>2.25</v>
      </c>
      <c r="F301" s="12">
        <v>1</v>
      </c>
      <c r="G301" s="12">
        <f t="shared" si="20"/>
        <v>1.5</v>
      </c>
      <c r="H301" s="12">
        <f t="shared" si="21"/>
        <v>2.25</v>
      </c>
      <c r="I301" s="12">
        <f t="shared" si="22"/>
        <v>1</v>
      </c>
    </row>
    <row r="302" spans="1:9">
      <c r="A302" s="11" t="s">
        <v>84</v>
      </c>
      <c r="B302" s="11">
        <v>182</v>
      </c>
      <c r="C302" s="50" t="s">
        <v>334</v>
      </c>
      <c r="D302" s="12">
        <v>1.5</v>
      </c>
      <c r="E302" s="12">
        <v>2.25</v>
      </c>
      <c r="F302" s="12">
        <v>1</v>
      </c>
      <c r="G302" s="12">
        <f t="shared" si="20"/>
        <v>1.5</v>
      </c>
      <c r="H302" s="12">
        <f t="shared" si="21"/>
        <v>2.25</v>
      </c>
      <c r="I302" s="12">
        <f t="shared" si="22"/>
        <v>1</v>
      </c>
    </row>
    <row r="303" spans="1:9">
      <c r="A303" s="11" t="s">
        <v>84</v>
      </c>
      <c r="B303" s="11">
        <v>183</v>
      </c>
      <c r="C303" s="50" t="s">
        <v>335</v>
      </c>
      <c r="D303" s="12">
        <v>1.5</v>
      </c>
      <c r="E303" s="12">
        <v>2.25</v>
      </c>
      <c r="F303" s="12">
        <v>1</v>
      </c>
      <c r="G303" s="12">
        <f t="shared" si="20"/>
        <v>1.5</v>
      </c>
      <c r="H303" s="12">
        <f t="shared" si="21"/>
        <v>2.25</v>
      </c>
      <c r="I303" s="12">
        <f t="shared" si="22"/>
        <v>1</v>
      </c>
    </row>
    <row r="304" spans="1:9">
      <c r="A304" s="11" t="s">
        <v>84</v>
      </c>
      <c r="B304" s="11">
        <v>184</v>
      </c>
      <c r="C304" s="50" t="s">
        <v>336</v>
      </c>
      <c r="D304" s="12">
        <v>1.5</v>
      </c>
      <c r="E304" s="12">
        <v>2.25</v>
      </c>
      <c r="F304" s="12">
        <v>1</v>
      </c>
      <c r="G304" s="12">
        <f t="shared" si="20"/>
        <v>1.5</v>
      </c>
      <c r="H304" s="12">
        <f t="shared" si="21"/>
        <v>2.25</v>
      </c>
      <c r="I304" s="12">
        <f t="shared" si="22"/>
        <v>1</v>
      </c>
    </row>
    <row r="305" spans="1:9">
      <c r="A305" s="11" t="s">
        <v>84</v>
      </c>
      <c r="B305" s="11">
        <v>185</v>
      </c>
      <c r="C305" s="50" t="s">
        <v>337</v>
      </c>
      <c r="D305" s="12">
        <v>1.5</v>
      </c>
      <c r="E305" s="12">
        <v>2.25</v>
      </c>
      <c r="F305" s="12">
        <v>1</v>
      </c>
      <c r="G305" s="12">
        <f t="shared" si="20"/>
        <v>1.5</v>
      </c>
      <c r="H305" s="12">
        <f t="shared" si="21"/>
        <v>2.25</v>
      </c>
      <c r="I305" s="12">
        <f t="shared" si="22"/>
        <v>1</v>
      </c>
    </row>
    <row r="306" spans="1:9">
      <c r="A306" s="11" t="s">
        <v>84</v>
      </c>
      <c r="B306" s="11">
        <v>186</v>
      </c>
      <c r="C306" s="50" t="s">
        <v>338</v>
      </c>
      <c r="D306" s="12">
        <v>1.5</v>
      </c>
      <c r="E306" s="12">
        <v>2.25</v>
      </c>
      <c r="F306" s="12">
        <v>1</v>
      </c>
      <c r="G306" s="12">
        <f t="shared" si="20"/>
        <v>1.5</v>
      </c>
      <c r="H306" s="12">
        <f t="shared" si="21"/>
        <v>2.25</v>
      </c>
      <c r="I306" s="12">
        <f t="shared" si="22"/>
        <v>1</v>
      </c>
    </row>
    <row r="307" spans="1:9">
      <c r="A307" s="11" t="s">
        <v>84</v>
      </c>
      <c r="B307" s="11">
        <v>187</v>
      </c>
      <c r="C307" s="50" t="s">
        <v>339</v>
      </c>
      <c r="D307" s="12">
        <v>1.5</v>
      </c>
      <c r="E307" s="12">
        <v>2.25</v>
      </c>
      <c r="F307" s="12">
        <v>1</v>
      </c>
      <c r="G307" s="12">
        <f t="shared" si="20"/>
        <v>1.5</v>
      </c>
      <c r="H307" s="12">
        <f t="shared" si="21"/>
        <v>2.25</v>
      </c>
      <c r="I307" s="12">
        <f t="shared" si="22"/>
        <v>1</v>
      </c>
    </row>
    <row r="308" spans="1:9">
      <c r="A308" s="11" t="s">
        <v>84</v>
      </c>
      <c r="B308" s="11">
        <v>188</v>
      </c>
      <c r="C308" s="50" t="s">
        <v>340</v>
      </c>
      <c r="D308" s="12">
        <v>1.5</v>
      </c>
      <c r="E308" s="12">
        <v>2.25</v>
      </c>
      <c r="F308" s="12">
        <v>1</v>
      </c>
      <c r="G308" s="12">
        <f t="shared" si="20"/>
        <v>1.5</v>
      </c>
      <c r="H308" s="12">
        <f t="shared" si="21"/>
        <v>2.25</v>
      </c>
      <c r="I308" s="12">
        <f t="shared" si="22"/>
        <v>1</v>
      </c>
    </row>
    <row r="309" spans="1:9">
      <c r="A309" s="11" t="s">
        <v>84</v>
      </c>
      <c r="B309" s="11">
        <v>189</v>
      </c>
      <c r="C309" s="50" t="s">
        <v>341</v>
      </c>
      <c r="D309" s="12">
        <v>1</v>
      </c>
      <c r="E309" s="12">
        <v>1.5</v>
      </c>
      <c r="F309" s="12">
        <v>4</v>
      </c>
      <c r="G309" s="12">
        <f t="shared" si="20"/>
        <v>0.25</v>
      </c>
      <c r="H309" s="12">
        <f t="shared" si="21"/>
        <v>0.375</v>
      </c>
      <c r="I309" s="12">
        <f t="shared" si="22"/>
        <v>0.25</v>
      </c>
    </row>
    <row r="310" spans="1:9">
      <c r="A310" s="11" t="s">
        <v>84</v>
      </c>
      <c r="B310" s="11">
        <v>190</v>
      </c>
      <c r="C310" s="50" t="s">
        <v>342</v>
      </c>
      <c r="D310" s="12">
        <v>1</v>
      </c>
      <c r="E310" s="12">
        <v>1.5</v>
      </c>
      <c r="F310" s="12">
        <v>1</v>
      </c>
      <c r="G310" s="12">
        <f t="shared" si="20"/>
        <v>1</v>
      </c>
      <c r="H310" s="12">
        <f t="shared" si="21"/>
        <v>1.5</v>
      </c>
      <c r="I310" s="12">
        <f t="shared" si="22"/>
        <v>1</v>
      </c>
    </row>
    <row r="311" spans="1:9">
      <c r="A311" s="11" t="s">
        <v>84</v>
      </c>
      <c r="B311" s="11">
        <v>191</v>
      </c>
      <c r="C311" s="50" t="s">
        <v>343</v>
      </c>
      <c r="D311" s="12">
        <v>1</v>
      </c>
      <c r="E311" s="12">
        <v>1.5</v>
      </c>
      <c r="F311" s="12">
        <v>1</v>
      </c>
      <c r="G311" s="12">
        <f t="shared" si="20"/>
        <v>1</v>
      </c>
      <c r="H311" s="12">
        <f t="shared" si="21"/>
        <v>1.5</v>
      </c>
      <c r="I311" s="12">
        <f t="shared" si="22"/>
        <v>1</v>
      </c>
    </row>
    <row r="312" spans="1:9">
      <c r="A312" s="11" t="s">
        <v>84</v>
      </c>
      <c r="B312" s="11">
        <v>192</v>
      </c>
      <c r="C312" s="50" t="s">
        <v>344</v>
      </c>
      <c r="D312" s="12">
        <v>1</v>
      </c>
      <c r="E312" s="12">
        <v>1.5</v>
      </c>
      <c r="F312" s="12">
        <v>1</v>
      </c>
      <c r="G312" s="12">
        <f t="shared" si="20"/>
        <v>1</v>
      </c>
      <c r="H312" s="12">
        <f t="shared" si="21"/>
        <v>1.5</v>
      </c>
      <c r="I312" s="12">
        <f t="shared" si="22"/>
        <v>1</v>
      </c>
    </row>
    <row r="313" spans="1:9">
      <c r="A313" s="11" t="s">
        <v>84</v>
      </c>
      <c r="B313" s="11">
        <v>193</v>
      </c>
      <c r="C313" s="50" t="s">
        <v>345</v>
      </c>
      <c r="D313" s="12">
        <v>1</v>
      </c>
      <c r="E313" s="12">
        <v>1.5</v>
      </c>
      <c r="F313" s="12">
        <v>1</v>
      </c>
      <c r="G313" s="12">
        <f t="shared" si="20"/>
        <v>1</v>
      </c>
      <c r="H313" s="12">
        <f t="shared" si="21"/>
        <v>1.5</v>
      </c>
      <c r="I313" s="12">
        <f t="shared" si="22"/>
        <v>1</v>
      </c>
    </row>
    <row r="314" spans="1:9">
      <c r="A314" s="11" t="s">
        <v>84</v>
      </c>
      <c r="B314" s="11">
        <v>194</v>
      </c>
      <c r="C314" s="50" t="s">
        <v>346</v>
      </c>
      <c r="D314" s="12">
        <v>1</v>
      </c>
      <c r="E314" s="12">
        <v>1.5</v>
      </c>
      <c r="F314" s="12">
        <v>1</v>
      </c>
      <c r="G314" s="12">
        <f t="shared" ref="G314:G377" si="23">D314/F314</f>
        <v>1</v>
      </c>
      <c r="H314" s="12">
        <f t="shared" ref="H314:H377" si="24">E314/F314</f>
        <v>1.5</v>
      </c>
      <c r="I314" s="12">
        <f t="shared" ref="I314:I377" si="25">1/F314</f>
        <v>1</v>
      </c>
    </row>
    <row r="315" spans="1:9">
      <c r="A315" s="11" t="s">
        <v>84</v>
      </c>
      <c r="B315" s="11">
        <v>195</v>
      </c>
      <c r="C315" s="50" t="s">
        <v>347</v>
      </c>
      <c r="D315" s="12">
        <v>1</v>
      </c>
      <c r="E315" s="12">
        <v>1.5</v>
      </c>
      <c r="F315" s="12">
        <v>1</v>
      </c>
      <c r="G315" s="12">
        <f t="shared" si="23"/>
        <v>1</v>
      </c>
      <c r="H315" s="12">
        <f t="shared" si="24"/>
        <v>1.5</v>
      </c>
      <c r="I315" s="12">
        <f t="shared" si="25"/>
        <v>1</v>
      </c>
    </row>
    <row r="316" spans="1:9">
      <c r="A316" s="11" t="s">
        <v>84</v>
      </c>
      <c r="B316" s="11">
        <v>196</v>
      </c>
      <c r="C316" s="50" t="s">
        <v>348</v>
      </c>
      <c r="D316" s="12">
        <v>1</v>
      </c>
      <c r="E316" s="12">
        <v>1.5</v>
      </c>
      <c r="F316" s="12">
        <v>1</v>
      </c>
      <c r="G316" s="12">
        <f t="shared" si="23"/>
        <v>1</v>
      </c>
      <c r="H316" s="12">
        <f t="shared" si="24"/>
        <v>1.5</v>
      </c>
      <c r="I316" s="12">
        <f t="shared" si="25"/>
        <v>1</v>
      </c>
    </row>
    <row r="317" spans="1:9">
      <c r="A317" s="11" t="s">
        <v>84</v>
      </c>
      <c r="B317" s="11">
        <v>197</v>
      </c>
      <c r="C317" s="50" t="s">
        <v>349</v>
      </c>
      <c r="D317" s="12">
        <v>1</v>
      </c>
      <c r="E317" s="12">
        <v>1.5</v>
      </c>
      <c r="F317" s="12">
        <v>10</v>
      </c>
      <c r="G317" s="12">
        <f t="shared" si="23"/>
        <v>0.1</v>
      </c>
      <c r="H317" s="12">
        <f t="shared" si="24"/>
        <v>0.15</v>
      </c>
      <c r="I317" s="12">
        <f t="shared" si="25"/>
        <v>0.1</v>
      </c>
    </row>
    <row r="318" spans="1:9">
      <c r="A318" s="11" t="s">
        <v>84</v>
      </c>
      <c r="B318" s="11">
        <v>198</v>
      </c>
      <c r="C318" s="50" t="s">
        <v>350</v>
      </c>
      <c r="D318" s="12">
        <v>1</v>
      </c>
      <c r="E318" s="12">
        <v>1.5</v>
      </c>
      <c r="F318" s="12">
        <v>10</v>
      </c>
      <c r="G318" s="12">
        <f t="shared" si="23"/>
        <v>0.1</v>
      </c>
      <c r="H318" s="12">
        <f t="shared" si="24"/>
        <v>0.15</v>
      </c>
      <c r="I318" s="12">
        <f t="shared" si="25"/>
        <v>0.1</v>
      </c>
    </row>
    <row r="319" spans="1:9">
      <c r="A319" s="11" t="s">
        <v>84</v>
      </c>
      <c r="B319" s="11">
        <v>199</v>
      </c>
      <c r="C319" s="50" t="s">
        <v>351</v>
      </c>
      <c r="D319" s="12">
        <v>1</v>
      </c>
      <c r="E319" s="12">
        <v>1.5</v>
      </c>
      <c r="F319" s="12">
        <v>1</v>
      </c>
      <c r="G319" s="12">
        <f t="shared" si="23"/>
        <v>1</v>
      </c>
      <c r="H319" s="12">
        <f t="shared" si="24"/>
        <v>1.5</v>
      </c>
      <c r="I319" s="12">
        <f t="shared" si="25"/>
        <v>1</v>
      </c>
    </row>
    <row r="320" spans="1:9">
      <c r="A320" s="11" t="s">
        <v>84</v>
      </c>
      <c r="B320" s="11">
        <v>200</v>
      </c>
      <c r="C320" s="50" t="s">
        <v>352</v>
      </c>
      <c r="D320" s="12">
        <v>1</v>
      </c>
      <c r="E320" s="12">
        <v>1.5</v>
      </c>
      <c r="F320" s="12">
        <v>1</v>
      </c>
      <c r="G320" s="12">
        <f t="shared" si="23"/>
        <v>1</v>
      </c>
      <c r="H320" s="12">
        <f t="shared" si="24"/>
        <v>1.5</v>
      </c>
      <c r="I320" s="12">
        <f t="shared" si="25"/>
        <v>1</v>
      </c>
    </row>
    <row r="321" spans="1:9">
      <c r="A321" s="11" t="s">
        <v>84</v>
      </c>
      <c r="B321" s="11">
        <v>201</v>
      </c>
      <c r="C321" s="50" t="s">
        <v>353</v>
      </c>
      <c r="D321" s="12">
        <v>1</v>
      </c>
      <c r="E321" s="12">
        <v>1.5</v>
      </c>
      <c r="F321" s="12">
        <v>1</v>
      </c>
      <c r="G321" s="12">
        <f t="shared" si="23"/>
        <v>1</v>
      </c>
      <c r="H321" s="12">
        <f t="shared" si="24"/>
        <v>1.5</v>
      </c>
      <c r="I321" s="12">
        <f t="shared" si="25"/>
        <v>1</v>
      </c>
    </row>
    <row r="322" spans="1:9">
      <c r="A322" s="11" t="s">
        <v>84</v>
      </c>
      <c r="B322" s="11">
        <v>202</v>
      </c>
      <c r="C322" s="50" t="s">
        <v>354</v>
      </c>
      <c r="D322" s="12">
        <v>1</v>
      </c>
      <c r="E322" s="12">
        <v>1.5</v>
      </c>
      <c r="F322" s="12">
        <v>1</v>
      </c>
      <c r="G322" s="12">
        <f t="shared" si="23"/>
        <v>1</v>
      </c>
      <c r="H322" s="12">
        <f t="shared" si="24"/>
        <v>1.5</v>
      </c>
      <c r="I322" s="12">
        <f t="shared" si="25"/>
        <v>1</v>
      </c>
    </row>
    <row r="323" spans="1:9">
      <c r="A323" s="11" t="s">
        <v>84</v>
      </c>
      <c r="B323" s="11">
        <v>203</v>
      </c>
      <c r="C323" s="50" t="s">
        <v>612</v>
      </c>
      <c r="D323" s="12">
        <v>1</v>
      </c>
      <c r="E323" s="12">
        <v>1.5</v>
      </c>
      <c r="F323" s="12">
        <v>3</v>
      </c>
      <c r="G323" s="12">
        <f t="shared" si="23"/>
        <v>0.33333333333333331</v>
      </c>
      <c r="H323" s="12">
        <f t="shared" si="24"/>
        <v>0.5</v>
      </c>
      <c r="I323" s="12">
        <f t="shared" si="25"/>
        <v>0.33333333333333331</v>
      </c>
    </row>
    <row r="324" spans="1:9">
      <c r="A324" s="11" t="s">
        <v>84</v>
      </c>
      <c r="B324" s="11">
        <v>204</v>
      </c>
      <c r="C324" s="50" t="s">
        <v>355</v>
      </c>
      <c r="D324" s="12">
        <v>1</v>
      </c>
      <c r="E324" s="12">
        <v>1.5</v>
      </c>
      <c r="F324" s="12">
        <v>1</v>
      </c>
      <c r="G324" s="12">
        <f t="shared" si="23"/>
        <v>1</v>
      </c>
      <c r="H324" s="12">
        <f t="shared" si="24"/>
        <v>1.5</v>
      </c>
      <c r="I324" s="12">
        <f t="shared" si="25"/>
        <v>1</v>
      </c>
    </row>
    <row r="325" spans="1:9">
      <c r="A325" s="11" t="s">
        <v>84</v>
      </c>
      <c r="B325" s="11">
        <v>205</v>
      </c>
      <c r="C325" s="50" t="s">
        <v>356</v>
      </c>
      <c r="D325" s="12">
        <v>1</v>
      </c>
      <c r="E325" s="12">
        <v>1.5</v>
      </c>
      <c r="F325" s="12">
        <v>1</v>
      </c>
      <c r="G325" s="12">
        <f t="shared" si="23"/>
        <v>1</v>
      </c>
      <c r="H325" s="12">
        <f t="shared" si="24"/>
        <v>1.5</v>
      </c>
      <c r="I325" s="12">
        <f t="shared" si="25"/>
        <v>1</v>
      </c>
    </row>
    <row r="326" spans="1:9">
      <c r="A326" s="11" t="s">
        <v>84</v>
      </c>
      <c r="B326" s="11">
        <v>206</v>
      </c>
      <c r="C326" s="50" t="s">
        <v>357</v>
      </c>
      <c r="D326" s="12">
        <v>1</v>
      </c>
      <c r="E326" s="12">
        <v>1.5</v>
      </c>
      <c r="F326" s="12">
        <v>1</v>
      </c>
      <c r="G326" s="12">
        <f t="shared" si="23"/>
        <v>1</v>
      </c>
      <c r="H326" s="12">
        <f t="shared" si="24"/>
        <v>1.5</v>
      </c>
      <c r="I326" s="12">
        <f t="shared" si="25"/>
        <v>1</v>
      </c>
    </row>
    <row r="327" spans="1:9">
      <c r="A327" s="11" t="s">
        <v>84</v>
      </c>
      <c r="B327" s="11">
        <v>207</v>
      </c>
      <c r="C327" s="50" t="s">
        <v>358</v>
      </c>
      <c r="D327" s="12">
        <v>1</v>
      </c>
      <c r="E327" s="12">
        <v>1.5</v>
      </c>
      <c r="F327" s="12">
        <v>1</v>
      </c>
      <c r="G327" s="12">
        <f t="shared" si="23"/>
        <v>1</v>
      </c>
      <c r="H327" s="12">
        <f t="shared" si="24"/>
        <v>1.5</v>
      </c>
      <c r="I327" s="12">
        <f t="shared" si="25"/>
        <v>1</v>
      </c>
    </row>
    <row r="328" spans="1:9">
      <c r="A328" s="11" t="s">
        <v>84</v>
      </c>
      <c r="B328" s="11">
        <v>208</v>
      </c>
      <c r="C328" s="50" t="s">
        <v>359</v>
      </c>
      <c r="D328" s="12">
        <v>1</v>
      </c>
      <c r="E328" s="12">
        <v>1.5</v>
      </c>
      <c r="F328" s="12">
        <v>1</v>
      </c>
      <c r="G328" s="12">
        <f t="shared" si="23"/>
        <v>1</v>
      </c>
      <c r="H328" s="12">
        <f t="shared" si="24"/>
        <v>1.5</v>
      </c>
      <c r="I328" s="12">
        <f t="shared" si="25"/>
        <v>1</v>
      </c>
    </row>
    <row r="329" spans="1:9">
      <c r="A329" s="11" t="s">
        <v>84</v>
      </c>
      <c r="B329" s="11">
        <v>209</v>
      </c>
      <c r="C329" s="50" t="s">
        <v>360</v>
      </c>
      <c r="D329" s="12">
        <v>1</v>
      </c>
      <c r="E329" s="12">
        <v>1.5</v>
      </c>
      <c r="F329" s="12">
        <v>1</v>
      </c>
      <c r="G329" s="12">
        <f t="shared" si="23"/>
        <v>1</v>
      </c>
      <c r="H329" s="12">
        <f t="shared" si="24"/>
        <v>1.5</v>
      </c>
      <c r="I329" s="12">
        <f t="shared" si="25"/>
        <v>1</v>
      </c>
    </row>
    <row r="330" spans="1:9">
      <c r="A330" s="11" t="s">
        <v>84</v>
      </c>
      <c r="B330" s="11">
        <v>210</v>
      </c>
      <c r="C330" s="50" t="s">
        <v>361</v>
      </c>
      <c r="D330" s="12">
        <v>1</v>
      </c>
      <c r="E330" s="12">
        <v>1.5</v>
      </c>
      <c r="F330" s="12">
        <v>1</v>
      </c>
      <c r="G330" s="12">
        <f t="shared" si="23"/>
        <v>1</v>
      </c>
      <c r="H330" s="12">
        <f t="shared" si="24"/>
        <v>1.5</v>
      </c>
      <c r="I330" s="12">
        <f t="shared" si="25"/>
        <v>1</v>
      </c>
    </row>
    <row r="331" spans="1:9">
      <c r="A331" s="11" t="s">
        <v>84</v>
      </c>
      <c r="B331" s="11">
        <v>211</v>
      </c>
      <c r="C331" s="50" t="s">
        <v>362</v>
      </c>
      <c r="D331" s="12">
        <v>1</v>
      </c>
      <c r="E331" s="12">
        <v>1.5</v>
      </c>
      <c r="F331" s="12">
        <v>1</v>
      </c>
      <c r="G331" s="12">
        <f t="shared" si="23"/>
        <v>1</v>
      </c>
      <c r="H331" s="12">
        <f t="shared" si="24"/>
        <v>1.5</v>
      </c>
      <c r="I331" s="12">
        <f t="shared" si="25"/>
        <v>1</v>
      </c>
    </row>
    <row r="332" spans="1:9">
      <c r="A332" s="11" t="s">
        <v>84</v>
      </c>
      <c r="B332" s="11">
        <v>212</v>
      </c>
      <c r="C332" s="50" t="s">
        <v>363</v>
      </c>
      <c r="D332" s="12">
        <v>1</v>
      </c>
      <c r="E332" s="12">
        <v>1.5</v>
      </c>
      <c r="F332" s="12">
        <v>1</v>
      </c>
      <c r="G332" s="12">
        <f t="shared" si="23"/>
        <v>1</v>
      </c>
      <c r="H332" s="12">
        <f t="shared" si="24"/>
        <v>1.5</v>
      </c>
      <c r="I332" s="12">
        <f t="shared" si="25"/>
        <v>1</v>
      </c>
    </row>
    <row r="333" spans="1:9">
      <c r="A333" s="11" t="s">
        <v>84</v>
      </c>
      <c r="B333" s="11">
        <v>213</v>
      </c>
      <c r="C333" s="50" t="s">
        <v>364</v>
      </c>
      <c r="D333" s="12">
        <v>1</v>
      </c>
      <c r="E333" s="12">
        <v>1.5</v>
      </c>
      <c r="F333" s="12">
        <v>1</v>
      </c>
      <c r="G333" s="12">
        <f t="shared" si="23"/>
        <v>1</v>
      </c>
      <c r="H333" s="12">
        <f t="shared" si="24"/>
        <v>1.5</v>
      </c>
      <c r="I333" s="12">
        <f t="shared" si="25"/>
        <v>1</v>
      </c>
    </row>
    <row r="334" spans="1:9">
      <c r="A334" s="11" t="s">
        <v>84</v>
      </c>
      <c r="B334" s="11">
        <v>214</v>
      </c>
      <c r="C334" s="50" t="s">
        <v>365</v>
      </c>
      <c r="D334" s="12">
        <v>1</v>
      </c>
      <c r="E334" s="12">
        <v>1.5</v>
      </c>
      <c r="F334" s="12">
        <v>1</v>
      </c>
      <c r="G334" s="12">
        <f t="shared" si="23"/>
        <v>1</v>
      </c>
      <c r="H334" s="12">
        <f t="shared" si="24"/>
        <v>1.5</v>
      </c>
      <c r="I334" s="12">
        <f t="shared" si="25"/>
        <v>1</v>
      </c>
    </row>
    <row r="335" spans="1:9">
      <c r="A335" s="11" t="s">
        <v>84</v>
      </c>
      <c r="B335" s="11">
        <v>215</v>
      </c>
      <c r="C335" s="50" t="s">
        <v>366</v>
      </c>
      <c r="D335" s="12">
        <v>1</v>
      </c>
      <c r="E335" s="12">
        <v>1.5</v>
      </c>
      <c r="F335" s="12">
        <v>5</v>
      </c>
      <c r="G335" s="12">
        <f t="shared" si="23"/>
        <v>0.2</v>
      </c>
      <c r="H335" s="12">
        <f t="shared" si="24"/>
        <v>0.3</v>
      </c>
      <c r="I335" s="12">
        <f t="shared" si="25"/>
        <v>0.2</v>
      </c>
    </row>
    <row r="336" spans="1:9">
      <c r="A336" s="11" t="s">
        <v>84</v>
      </c>
      <c r="B336" s="11">
        <v>216</v>
      </c>
      <c r="C336" s="50" t="s">
        <v>367</v>
      </c>
      <c r="D336" s="12">
        <v>1</v>
      </c>
      <c r="E336" s="12">
        <v>1.5</v>
      </c>
      <c r="F336" s="12">
        <v>1</v>
      </c>
      <c r="G336" s="12">
        <f t="shared" si="23"/>
        <v>1</v>
      </c>
      <c r="H336" s="12">
        <f t="shared" si="24"/>
        <v>1.5</v>
      </c>
      <c r="I336" s="12">
        <f t="shared" si="25"/>
        <v>1</v>
      </c>
    </row>
    <row r="337" spans="1:9">
      <c r="A337" s="11" t="s">
        <v>84</v>
      </c>
      <c r="B337" s="11">
        <v>217</v>
      </c>
      <c r="C337" s="50" t="s">
        <v>368</v>
      </c>
      <c r="D337" s="12">
        <v>1</v>
      </c>
      <c r="E337" s="12">
        <v>1.5</v>
      </c>
      <c r="F337" s="12">
        <v>5</v>
      </c>
      <c r="G337" s="12">
        <f t="shared" si="23"/>
        <v>0.2</v>
      </c>
      <c r="H337" s="12">
        <f t="shared" si="24"/>
        <v>0.3</v>
      </c>
      <c r="I337" s="12">
        <f t="shared" si="25"/>
        <v>0.2</v>
      </c>
    </row>
    <row r="338" spans="1:9">
      <c r="A338" s="11" t="s">
        <v>84</v>
      </c>
      <c r="B338" s="11">
        <v>218</v>
      </c>
      <c r="C338" s="50" t="s">
        <v>369</v>
      </c>
      <c r="D338" s="12">
        <v>1</v>
      </c>
      <c r="E338" s="12">
        <v>1.5</v>
      </c>
      <c r="F338" s="12">
        <v>1</v>
      </c>
      <c r="G338" s="12">
        <f t="shared" si="23"/>
        <v>1</v>
      </c>
      <c r="H338" s="12">
        <f t="shared" si="24"/>
        <v>1.5</v>
      </c>
      <c r="I338" s="12">
        <f t="shared" si="25"/>
        <v>1</v>
      </c>
    </row>
    <row r="339" spans="1:9">
      <c r="A339" s="11" t="s">
        <v>84</v>
      </c>
      <c r="B339" s="11">
        <v>219</v>
      </c>
      <c r="C339" s="50" t="s">
        <v>370</v>
      </c>
      <c r="D339" s="12">
        <v>1</v>
      </c>
      <c r="E339" s="12">
        <v>1.5</v>
      </c>
      <c r="F339" s="12">
        <v>1</v>
      </c>
      <c r="G339" s="12">
        <f t="shared" si="23"/>
        <v>1</v>
      </c>
      <c r="H339" s="12">
        <f t="shared" si="24"/>
        <v>1.5</v>
      </c>
      <c r="I339" s="12">
        <f t="shared" si="25"/>
        <v>1</v>
      </c>
    </row>
    <row r="340" spans="1:9">
      <c r="A340" s="11" t="s">
        <v>84</v>
      </c>
      <c r="B340" s="11">
        <v>220</v>
      </c>
      <c r="C340" s="50" t="s">
        <v>371</v>
      </c>
      <c r="D340" s="12">
        <v>1</v>
      </c>
      <c r="E340" s="12">
        <v>1.5</v>
      </c>
      <c r="F340" s="12">
        <v>1</v>
      </c>
      <c r="G340" s="12">
        <f t="shared" si="23"/>
        <v>1</v>
      </c>
      <c r="H340" s="12">
        <f t="shared" si="24"/>
        <v>1.5</v>
      </c>
      <c r="I340" s="12">
        <f t="shared" si="25"/>
        <v>1</v>
      </c>
    </row>
    <row r="341" spans="1:9">
      <c r="A341" s="11" t="s">
        <v>84</v>
      </c>
      <c r="B341" s="11">
        <v>221</v>
      </c>
      <c r="C341" s="50" t="s">
        <v>372</v>
      </c>
      <c r="D341" s="12">
        <v>1</v>
      </c>
      <c r="E341" s="12">
        <v>1.5</v>
      </c>
      <c r="F341" s="12">
        <v>1</v>
      </c>
      <c r="G341" s="12">
        <f t="shared" si="23"/>
        <v>1</v>
      </c>
      <c r="H341" s="12">
        <f t="shared" si="24"/>
        <v>1.5</v>
      </c>
      <c r="I341" s="12">
        <f t="shared" si="25"/>
        <v>1</v>
      </c>
    </row>
    <row r="342" spans="1:9">
      <c r="A342" s="11" t="s">
        <v>84</v>
      </c>
      <c r="B342" s="11">
        <v>222</v>
      </c>
      <c r="C342" s="50" t="s">
        <v>373</v>
      </c>
      <c r="D342" s="12">
        <v>1</v>
      </c>
      <c r="E342" s="12">
        <v>1.5</v>
      </c>
      <c r="F342" s="12">
        <v>1</v>
      </c>
      <c r="G342" s="12">
        <f t="shared" si="23"/>
        <v>1</v>
      </c>
      <c r="H342" s="12">
        <f t="shared" si="24"/>
        <v>1.5</v>
      </c>
      <c r="I342" s="12">
        <f t="shared" si="25"/>
        <v>1</v>
      </c>
    </row>
    <row r="343" spans="1:9">
      <c r="A343" s="11" t="s">
        <v>84</v>
      </c>
      <c r="B343" s="11">
        <v>223</v>
      </c>
      <c r="C343" s="50" t="s">
        <v>374</v>
      </c>
      <c r="D343" s="12">
        <v>1</v>
      </c>
      <c r="E343" s="12">
        <v>1.5</v>
      </c>
      <c r="F343" s="12">
        <v>1</v>
      </c>
      <c r="G343" s="12">
        <f t="shared" si="23"/>
        <v>1</v>
      </c>
      <c r="H343" s="12">
        <f t="shared" si="24"/>
        <v>1.5</v>
      </c>
      <c r="I343" s="12">
        <f t="shared" si="25"/>
        <v>1</v>
      </c>
    </row>
    <row r="344" spans="1:9">
      <c r="A344" s="11" t="s">
        <v>84</v>
      </c>
      <c r="B344" s="11">
        <v>224</v>
      </c>
      <c r="C344" s="50" t="s">
        <v>375</v>
      </c>
      <c r="D344" s="12">
        <v>1</v>
      </c>
      <c r="E344" s="12">
        <v>1.5</v>
      </c>
      <c r="F344" s="12">
        <v>1</v>
      </c>
      <c r="G344" s="12">
        <f t="shared" si="23"/>
        <v>1</v>
      </c>
      <c r="H344" s="12">
        <f t="shared" si="24"/>
        <v>1.5</v>
      </c>
      <c r="I344" s="12">
        <f t="shared" si="25"/>
        <v>1</v>
      </c>
    </row>
    <row r="345" spans="1:9">
      <c r="A345" s="11" t="s">
        <v>84</v>
      </c>
      <c r="B345" s="11">
        <v>225</v>
      </c>
      <c r="C345" s="50" t="s">
        <v>376</v>
      </c>
      <c r="D345" s="12">
        <v>0.5</v>
      </c>
      <c r="E345" s="12">
        <v>0.75</v>
      </c>
      <c r="F345" s="12">
        <v>1</v>
      </c>
      <c r="G345" s="12">
        <f t="shared" si="23"/>
        <v>0.5</v>
      </c>
      <c r="H345" s="12">
        <f t="shared" si="24"/>
        <v>0.75</v>
      </c>
      <c r="I345" s="12">
        <f t="shared" si="25"/>
        <v>1</v>
      </c>
    </row>
    <row r="346" spans="1:9">
      <c r="A346" s="11" t="s">
        <v>84</v>
      </c>
      <c r="B346" s="11">
        <v>226</v>
      </c>
      <c r="C346" s="50" t="s">
        <v>377</v>
      </c>
      <c r="D346" s="12">
        <v>1</v>
      </c>
      <c r="E346" s="12">
        <v>1.5</v>
      </c>
      <c r="F346" s="12">
        <v>1</v>
      </c>
      <c r="G346" s="12">
        <f t="shared" si="23"/>
        <v>1</v>
      </c>
      <c r="H346" s="12">
        <f t="shared" si="24"/>
        <v>1.5</v>
      </c>
      <c r="I346" s="12">
        <f t="shared" si="25"/>
        <v>1</v>
      </c>
    </row>
    <row r="347" spans="1:9">
      <c r="A347" s="11" t="s">
        <v>84</v>
      </c>
      <c r="B347" s="11">
        <v>227</v>
      </c>
      <c r="C347" s="50" t="s">
        <v>378</v>
      </c>
      <c r="D347" s="12">
        <v>0.9</v>
      </c>
      <c r="E347" s="12">
        <v>1.35</v>
      </c>
      <c r="F347" s="12">
        <v>1</v>
      </c>
      <c r="G347" s="12">
        <f t="shared" si="23"/>
        <v>0.9</v>
      </c>
      <c r="H347" s="12">
        <f t="shared" si="24"/>
        <v>1.35</v>
      </c>
      <c r="I347" s="12">
        <f t="shared" si="25"/>
        <v>1</v>
      </c>
    </row>
    <row r="348" spans="1:9">
      <c r="A348" s="11" t="s">
        <v>84</v>
      </c>
      <c r="B348" s="11">
        <v>228</v>
      </c>
      <c r="C348" s="50" t="s">
        <v>379</v>
      </c>
      <c r="D348" s="12">
        <v>0.9</v>
      </c>
      <c r="E348" s="12">
        <v>1.35</v>
      </c>
      <c r="F348" s="12">
        <v>3</v>
      </c>
      <c r="G348" s="12">
        <f t="shared" si="23"/>
        <v>0.3</v>
      </c>
      <c r="H348" s="12">
        <f t="shared" si="24"/>
        <v>0.45</v>
      </c>
      <c r="I348" s="12">
        <f t="shared" si="25"/>
        <v>0.33333333333333331</v>
      </c>
    </row>
    <row r="349" spans="1:9">
      <c r="A349" s="11" t="s">
        <v>84</v>
      </c>
      <c r="B349" s="11">
        <v>229</v>
      </c>
      <c r="C349" s="50" t="s">
        <v>380</v>
      </c>
      <c r="D349" s="12">
        <v>0.8</v>
      </c>
      <c r="E349" s="12">
        <v>1.2</v>
      </c>
      <c r="F349" s="12">
        <v>1</v>
      </c>
      <c r="G349" s="12">
        <f t="shared" si="23"/>
        <v>0.8</v>
      </c>
      <c r="H349" s="12">
        <f t="shared" si="24"/>
        <v>1.2</v>
      </c>
      <c r="I349" s="12">
        <f t="shared" si="25"/>
        <v>1</v>
      </c>
    </row>
    <row r="350" spans="1:9">
      <c r="A350" s="11" t="s">
        <v>84</v>
      </c>
      <c r="B350" s="11">
        <v>230</v>
      </c>
      <c r="C350" s="50" t="s">
        <v>381</v>
      </c>
      <c r="D350" s="12">
        <v>0.8</v>
      </c>
      <c r="E350" s="12">
        <v>1.2</v>
      </c>
      <c r="F350" s="12">
        <v>1</v>
      </c>
      <c r="G350" s="12">
        <f t="shared" si="23"/>
        <v>0.8</v>
      </c>
      <c r="H350" s="12">
        <f t="shared" si="24"/>
        <v>1.2</v>
      </c>
      <c r="I350" s="12">
        <f t="shared" si="25"/>
        <v>1</v>
      </c>
    </row>
    <row r="351" spans="1:9">
      <c r="A351" s="11" t="s">
        <v>84</v>
      </c>
      <c r="B351" s="11">
        <v>231</v>
      </c>
      <c r="C351" s="50" t="s">
        <v>382</v>
      </c>
      <c r="D351" s="12">
        <v>0.7</v>
      </c>
      <c r="E351" s="12">
        <v>1.05</v>
      </c>
      <c r="F351" s="12">
        <v>1</v>
      </c>
      <c r="G351" s="12">
        <f t="shared" si="23"/>
        <v>0.7</v>
      </c>
      <c r="H351" s="12">
        <f t="shared" si="24"/>
        <v>1.05</v>
      </c>
      <c r="I351" s="12">
        <f t="shared" si="25"/>
        <v>1</v>
      </c>
    </row>
    <row r="352" spans="1:9">
      <c r="A352" s="11" t="s">
        <v>84</v>
      </c>
      <c r="B352" s="11">
        <v>232</v>
      </c>
      <c r="C352" s="50" t="s">
        <v>383</v>
      </c>
      <c r="D352" s="12">
        <v>0.6</v>
      </c>
      <c r="E352" s="12">
        <v>0.9</v>
      </c>
      <c r="F352" s="12">
        <v>1</v>
      </c>
      <c r="G352" s="12">
        <f t="shared" si="23"/>
        <v>0.6</v>
      </c>
      <c r="H352" s="12">
        <f t="shared" si="24"/>
        <v>0.9</v>
      </c>
      <c r="I352" s="12">
        <f t="shared" si="25"/>
        <v>1</v>
      </c>
    </row>
    <row r="353" spans="1:9">
      <c r="A353" s="11" t="s">
        <v>84</v>
      </c>
      <c r="B353" s="11">
        <v>233</v>
      </c>
      <c r="C353" s="50" t="s">
        <v>384</v>
      </c>
      <c r="D353" s="12">
        <v>0.6</v>
      </c>
      <c r="E353" s="12">
        <v>0.9</v>
      </c>
      <c r="F353" s="12">
        <v>1</v>
      </c>
      <c r="G353" s="12">
        <f t="shared" si="23"/>
        <v>0.6</v>
      </c>
      <c r="H353" s="12">
        <f t="shared" si="24"/>
        <v>0.9</v>
      </c>
      <c r="I353" s="12">
        <f t="shared" si="25"/>
        <v>1</v>
      </c>
    </row>
    <row r="354" spans="1:9">
      <c r="A354" s="11" t="s">
        <v>84</v>
      </c>
      <c r="B354" s="11">
        <v>234</v>
      </c>
      <c r="C354" s="50" t="s">
        <v>385</v>
      </c>
      <c r="D354" s="12">
        <v>0.5</v>
      </c>
      <c r="E354" s="12">
        <v>0.75</v>
      </c>
      <c r="F354" s="12">
        <v>1</v>
      </c>
      <c r="G354" s="12">
        <f t="shared" si="23"/>
        <v>0.5</v>
      </c>
      <c r="H354" s="12">
        <f t="shared" si="24"/>
        <v>0.75</v>
      </c>
      <c r="I354" s="12">
        <f t="shared" si="25"/>
        <v>1</v>
      </c>
    </row>
    <row r="355" spans="1:9">
      <c r="A355" s="11" t="s">
        <v>84</v>
      </c>
      <c r="B355" s="11">
        <v>235</v>
      </c>
      <c r="C355" s="50" t="s">
        <v>386</v>
      </c>
      <c r="D355" s="12">
        <v>0.5</v>
      </c>
      <c r="E355" s="12">
        <v>0.75</v>
      </c>
      <c r="F355" s="12">
        <v>1</v>
      </c>
      <c r="G355" s="12">
        <f t="shared" si="23"/>
        <v>0.5</v>
      </c>
      <c r="H355" s="12">
        <f t="shared" si="24"/>
        <v>0.75</v>
      </c>
      <c r="I355" s="12">
        <f t="shared" si="25"/>
        <v>1</v>
      </c>
    </row>
    <row r="356" spans="1:9">
      <c r="A356" s="11" t="s">
        <v>84</v>
      </c>
      <c r="B356" s="11">
        <v>236</v>
      </c>
      <c r="C356" s="50" t="s">
        <v>387</v>
      </c>
      <c r="D356" s="12">
        <v>0.5</v>
      </c>
      <c r="E356" s="12">
        <v>0.75</v>
      </c>
      <c r="F356" s="12">
        <v>1</v>
      </c>
      <c r="G356" s="12">
        <f t="shared" si="23"/>
        <v>0.5</v>
      </c>
      <c r="H356" s="12">
        <f t="shared" si="24"/>
        <v>0.75</v>
      </c>
      <c r="I356" s="12">
        <f t="shared" si="25"/>
        <v>1</v>
      </c>
    </row>
    <row r="357" spans="1:9">
      <c r="A357" s="11" t="s">
        <v>84</v>
      </c>
      <c r="B357" s="11">
        <v>237</v>
      </c>
      <c r="C357" s="50" t="s">
        <v>388</v>
      </c>
      <c r="D357" s="12">
        <v>0.5</v>
      </c>
      <c r="E357" s="12">
        <v>0.75</v>
      </c>
      <c r="F357" s="12">
        <v>1</v>
      </c>
      <c r="G357" s="12">
        <f t="shared" si="23"/>
        <v>0.5</v>
      </c>
      <c r="H357" s="12">
        <f t="shared" si="24"/>
        <v>0.75</v>
      </c>
      <c r="I357" s="12">
        <f t="shared" si="25"/>
        <v>1</v>
      </c>
    </row>
    <row r="358" spans="1:9">
      <c r="A358" s="11" t="s">
        <v>84</v>
      </c>
      <c r="B358" s="11">
        <v>238</v>
      </c>
      <c r="C358" s="50" t="s">
        <v>389</v>
      </c>
      <c r="D358" s="12">
        <v>0.5</v>
      </c>
      <c r="E358" s="12">
        <v>0.75</v>
      </c>
      <c r="F358" s="12">
        <v>1</v>
      </c>
      <c r="G358" s="12">
        <f t="shared" si="23"/>
        <v>0.5</v>
      </c>
      <c r="H358" s="12">
        <f t="shared" si="24"/>
        <v>0.75</v>
      </c>
      <c r="I358" s="12">
        <f t="shared" si="25"/>
        <v>1</v>
      </c>
    </row>
    <row r="359" spans="1:9">
      <c r="A359" s="11" t="s">
        <v>84</v>
      </c>
      <c r="B359" s="11">
        <v>239</v>
      </c>
      <c r="C359" s="50" t="s">
        <v>390</v>
      </c>
      <c r="D359" s="12">
        <v>0.5</v>
      </c>
      <c r="E359" s="12">
        <v>0.75</v>
      </c>
      <c r="F359" s="12">
        <v>1</v>
      </c>
      <c r="G359" s="12">
        <f t="shared" si="23"/>
        <v>0.5</v>
      </c>
      <c r="H359" s="12">
        <f t="shared" si="24"/>
        <v>0.75</v>
      </c>
      <c r="I359" s="12">
        <f t="shared" si="25"/>
        <v>1</v>
      </c>
    </row>
    <row r="360" spans="1:9">
      <c r="A360" s="11" t="s">
        <v>84</v>
      </c>
      <c r="B360" s="11">
        <v>240</v>
      </c>
      <c r="C360" s="50" t="s">
        <v>391</v>
      </c>
      <c r="D360" s="12">
        <v>0.5</v>
      </c>
      <c r="E360" s="12">
        <v>0.75</v>
      </c>
      <c r="F360" s="12">
        <v>1</v>
      </c>
      <c r="G360" s="12">
        <f t="shared" si="23"/>
        <v>0.5</v>
      </c>
      <c r="H360" s="12">
        <f t="shared" si="24"/>
        <v>0.75</v>
      </c>
      <c r="I360" s="12">
        <f t="shared" si="25"/>
        <v>1</v>
      </c>
    </row>
    <row r="361" spans="1:9">
      <c r="A361" s="11" t="s">
        <v>84</v>
      </c>
      <c r="B361" s="11">
        <v>241</v>
      </c>
      <c r="C361" s="50" t="s">
        <v>392</v>
      </c>
      <c r="D361" s="12">
        <v>0.5</v>
      </c>
      <c r="E361" s="12">
        <v>0.75</v>
      </c>
      <c r="F361" s="12">
        <v>1</v>
      </c>
      <c r="G361" s="12">
        <f t="shared" si="23"/>
        <v>0.5</v>
      </c>
      <c r="H361" s="12">
        <f t="shared" si="24"/>
        <v>0.75</v>
      </c>
      <c r="I361" s="12">
        <f t="shared" si="25"/>
        <v>1</v>
      </c>
    </row>
    <row r="362" spans="1:9">
      <c r="A362" s="11" t="s">
        <v>84</v>
      </c>
      <c r="B362" s="11">
        <v>242</v>
      </c>
      <c r="C362" s="50" t="s">
        <v>393</v>
      </c>
      <c r="D362" s="12">
        <v>0.4</v>
      </c>
      <c r="E362" s="12">
        <v>0.6</v>
      </c>
      <c r="F362" s="12">
        <v>1</v>
      </c>
      <c r="G362" s="12">
        <f t="shared" si="23"/>
        <v>0.4</v>
      </c>
      <c r="H362" s="12">
        <f t="shared" si="24"/>
        <v>0.6</v>
      </c>
      <c r="I362" s="12">
        <f t="shared" si="25"/>
        <v>1</v>
      </c>
    </row>
    <row r="363" spans="1:9">
      <c r="A363" s="11" t="s">
        <v>84</v>
      </c>
      <c r="B363" s="11">
        <v>243</v>
      </c>
      <c r="C363" s="50" t="s">
        <v>394</v>
      </c>
      <c r="D363" s="12">
        <v>0.4</v>
      </c>
      <c r="E363" s="12">
        <v>0.6</v>
      </c>
      <c r="F363" s="12">
        <v>1</v>
      </c>
      <c r="G363" s="12">
        <f t="shared" si="23"/>
        <v>0.4</v>
      </c>
      <c r="H363" s="12">
        <f t="shared" si="24"/>
        <v>0.6</v>
      </c>
      <c r="I363" s="12">
        <f t="shared" si="25"/>
        <v>1</v>
      </c>
    </row>
    <row r="364" spans="1:9">
      <c r="A364" s="11" t="s">
        <v>84</v>
      </c>
      <c r="B364" s="11">
        <v>244</v>
      </c>
      <c r="C364" s="50" t="s">
        <v>395</v>
      </c>
      <c r="D364" s="12">
        <v>0.3</v>
      </c>
      <c r="E364" s="12">
        <v>0.45</v>
      </c>
      <c r="F364" s="12">
        <v>3</v>
      </c>
      <c r="G364" s="12">
        <f t="shared" si="23"/>
        <v>9.9999999999999992E-2</v>
      </c>
      <c r="H364" s="12">
        <f t="shared" si="24"/>
        <v>0.15</v>
      </c>
      <c r="I364" s="12">
        <f t="shared" si="25"/>
        <v>0.33333333333333331</v>
      </c>
    </row>
    <row r="365" spans="1:9">
      <c r="A365" s="11" t="s">
        <v>84</v>
      </c>
      <c r="B365" s="11">
        <v>245</v>
      </c>
      <c r="C365" s="50" t="s">
        <v>396</v>
      </c>
      <c r="D365" s="12">
        <v>1</v>
      </c>
      <c r="E365" s="12">
        <v>1.5</v>
      </c>
      <c r="F365" s="12">
        <v>1</v>
      </c>
      <c r="G365" s="12">
        <f t="shared" si="23"/>
        <v>1</v>
      </c>
      <c r="H365" s="12">
        <f t="shared" si="24"/>
        <v>1.5</v>
      </c>
      <c r="I365" s="12">
        <f t="shared" si="25"/>
        <v>1</v>
      </c>
    </row>
    <row r="366" spans="1:9">
      <c r="A366" s="11" t="s">
        <v>84</v>
      </c>
      <c r="B366" s="11">
        <v>246</v>
      </c>
      <c r="C366" s="50" t="s">
        <v>397</v>
      </c>
      <c r="D366" s="12">
        <v>1</v>
      </c>
      <c r="E366" s="12">
        <v>1.5</v>
      </c>
      <c r="F366" s="12">
        <v>1</v>
      </c>
      <c r="G366" s="12">
        <f t="shared" si="23"/>
        <v>1</v>
      </c>
      <c r="H366" s="12">
        <f t="shared" si="24"/>
        <v>1.5</v>
      </c>
      <c r="I366" s="12">
        <f t="shared" si="25"/>
        <v>1</v>
      </c>
    </row>
    <row r="367" spans="1:9">
      <c r="A367" s="11" t="s">
        <v>84</v>
      </c>
      <c r="B367" s="11">
        <v>247</v>
      </c>
      <c r="C367" s="50" t="s">
        <v>613</v>
      </c>
      <c r="D367" s="12">
        <v>1.5</v>
      </c>
      <c r="E367" s="12">
        <v>2.25</v>
      </c>
      <c r="F367" s="12">
        <v>2</v>
      </c>
      <c r="G367" s="12">
        <f t="shared" si="23"/>
        <v>0.75</v>
      </c>
      <c r="H367" s="12">
        <f t="shared" si="24"/>
        <v>1.125</v>
      </c>
      <c r="I367" s="12">
        <f t="shared" si="25"/>
        <v>0.5</v>
      </c>
    </row>
    <row r="368" spans="1:9">
      <c r="A368" s="11" t="s">
        <v>84</v>
      </c>
      <c r="B368" s="11">
        <v>248</v>
      </c>
      <c r="C368" s="50" t="s">
        <v>398</v>
      </c>
      <c r="D368" s="12">
        <v>1.5</v>
      </c>
      <c r="E368" s="12">
        <v>2.25</v>
      </c>
      <c r="F368" s="12">
        <v>1</v>
      </c>
      <c r="G368" s="12">
        <f t="shared" si="23"/>
        <v>1.5</v>
      </c>
      <c r="H368" s="12">
        <f t="shared" si="24"/>
        <v>2.25</v>
      </c>
      <c r="I368" s="12">
        <f t="shared" si="25"/>
        <v>1</v>
      </c>
    </row>
    <row r="369" spans="1:9">
      <c r="A369" s="11" t="s">
        <v>84</v>
      </c>
      <c r="B369" s="11">
        <v>249</v>
      </c>
      <c r="C369" s="50" t="s">
        <v>399</v>
      </c>
      <c r="D369" s="12">
        <v>0.1</v>
      </c>
      <c r="E369" s="12">
        <v>0.15</v>
      </c>
      <c r="F369" s="12">
        <v>1</v>
      </c>
      <c r="G369" s="12">
        <f t="shared" si="23"/>
        <v>0.1</v>
      </c>
      <c r="H369" s="12">
        <f t="shared" si="24"/>
        <v>0.15</v>
      </c>
      <c r="I369" s="12">
        <f t="shared" si="25"/>
        <v>1</v>
      </c>
    </row>
    <row r="370" spans="1:9">
      <c r="A370" s="11" t="s">
        <v>84</v>
      </c>
      <c r="B370" s="11">
        <v>250</v>
      </c>
      <c r="C370" s="50" t="s">
        <v>400</v>
      </c>
      <c r="D370" s="12">
        <v>8.5</v>
      </c>
      <c r="E370" s="12">
        <v>12.7</v>
      </c>
      <c r="F370" s="12">
        <v>1</v>
      </c>
      <c r="G370" s="12">
        <f t="shared" si="23"/>
        <v>8.5</v>
      </c>
      <c r="H370" s="12">
        <f t="shared" si="24"/>
        <v>12.7</v>
      </c>
      <c r="I370" s="12">
        <f t="shared" si="25"/>
        <v>1</v>
      </c>
    </row>
    <row r="371" spans="1:9">
      <c r="A371" s="11" t="s">
        <v>84</v>
      </c>
      <c r="B371" s="11">
        <v>251</v>
      </c>
      <c r="C371" s="142" t="s">
        <v>622</v>
      </c>
      <c r="D371" s="12">
        <v>1.25</v>
      </c>
      <c r="E371" s="12">
        <v>2.25</v>
      </c>
      <c r="F371" s="12">
        <v>1</v>
      </c>
      <c r="G371" s="12">
        <f t="shared" si="23"/>
        <v>1.25</v>
      </c>
      <c r="H371" s="12">
        <f t="shared" si="24"/>
        <v>2.25</v>
      </c>
      <c r="I371" s="12">
        <f t="shared" si="25"/>
        <v>1</v>
      </c>
    </row>
    <row r="372" spans="1:9">
      <c r="A372" s="140" t="s">
        <v>130</v>
      </c>
      <c r="B372" s="11">
        <v>1</v>
      </c>
      <c r="C372" s="50" t="s">
        <v>401</v>
      </c>
      <c r="D372" s="12">
        <v>4</v>
      </c>
      <c r="E372" s="12">
        <v>6</v>
      </c>
      <c r="F372" s="12">
        <v>1</v>
      </c>
      <c r="G372" s="12">
        <f t="shared" si="23"/>
        <v>4</v>
      </c>
      <c r="H372" s="12">
        <f t="shared" si="24"/>
        <v>6</v>
      </c>
      <c r="I372" s="12">
        <f t="shared" si="25"/>
        <v>1</v>
      </c>
    </row>
    <row r="373" spans="1:9">
      <c r="A373" s="11" t="s">
        <v>130</v>
      </c>
      <c r="B373" s="11">
        <v>2</v>
      </c>
      <c r="C373" s="50" t="s">
        <v>402</v>
      </c>
      <c r="D373" s="12">
        <v>2</v>
      </c>
      <c r="E373" s="12">
        <v>3</v>
      </c>
      <c r="F373" s="12">
        <v>1</v>
      </c>
      <c r="G373" s="12">
        <f t="shared" si="23"/>
        <v>2</v>
      </c>
      <c r="H373" s="12">
        <f t="shared" si="24"/>
        <v>3</v>
      </c>
      <c r="I373" s="12">
        <f t="shared" si="25"/>
        <v>1</v>
      </c>
    </row>
    <row r="374" spans="1:9">
      <c r="A374" s="11" t="s">
        <v>130</v>
      </c>
      <c r="B374" s="11">
        <v>3</v>
      </c>
      <c r="C374" s="50" t="s">
        <v>403</v>
      </c>
      <c r="D374" s="12">
        <v>2</v>
      </c>
      <c r="E374" s="12">
        <v>3</v>
      </c>
      <c r="F374" s="12">
        <v>1</v>
      </c>
      <c r="G374" s="12">
        <f t="shared" si="23"/>
        <v>2</v>
      </c>
      <c r="H374" s="12">
        <f t="shared" si="24"/>
        <v>3</v>
      </c>
      <c r="I374" s="12">
        <f t="shared" si="25"/>
        <v>1</v>
      </c>
    </row>
    <row r="375" spans="1:9">
      <c r="A375" s="11" t="s">
        <v>130</v>
      </c>
      <c r="B375" s="11">
        <v>4</v>
      </c>
      <c r="C375" s="50" t="s">
        <v>404</v>
      </c>
      <c r="D375" s="12">
        <v>2</v>
      </c>
      <c r="E375" s="12">
        <v>3</v>
      </c>
      <c r="F375" s="12">
        <v>1</v>
      </c>
      <c r="G375" s="12">
        <f t="shared" si="23"/>
        <v>2</v>
      </c>
      <c r="H375" s="12">
        <f t="shared" si="24"/>
        <v>3</v>
      </c>
      <c r="I375" s="12">
        <f t="shared" si="25"/>
        <v>1</v>
      </c>
    </row>
    <row r="376" spans="1:9">
      <c r="A376" s="11" t="s">
        <v>130</v>
      </c>
      <c r="B376" s="11">
        <v>5</v>
      </c>
      <c r="C376" s="50" t="s">
        <v>405</v>
      </c>
      <c r="D376" s="12">
        <v>2</v>
      </c>
      <c r="E376" s="12">
        <v>3</v>
      </c>
      <c r="F376" s="12">
        <v>1</v>
      </c>
      <c r="G376" s="12">
        <f t="shared" si="23"/>
        <v>2</v>
      </c>
      <c r="H376" s="12">
        <f t="shared" si="24"/>
        <v>3</v>
      </c>
      <c r="I376" s="12">
        <f t="shared" si="25"/>
        <v>1</v>
      </c>
    </row>
    <row r="377" spans="1:9">
      <c r="A377" s="11" t="s">
        <v>130</v>
      </c>
      <c r="B377" s="11">
        <v>6</v>
      </c>
      <c r="C377" s="50" t="s">
        <v>406</v>
      </c>
      <c r="D377" s="12">
        <v>2</v>
      </c>
      <c r="E377" s="12">
        <v>3</v>
      </c>
      <c r="F377" s="12">
        <v>1</v>
      </c>
      <c r="G377" s="12">
        <f t="shared" si="23"/>
        <v>2</v>
      </c>
      <c r="H377" s="12">
        <f t="shared" si="24"/>
        <v>3</v>
      </c>
      <c r="I377" s="12">
        <f t="shared" si="25"/>
        <v>1</v>
      </c>
    </row>
    <row r="378" spans="1:9">
      <c r="A378" s="11" t="s">
        <v>130</v>
      </c>
      <c r="B378" s="11">
        <v>7</v>
      </c>
      <c r="C378" s="50" t="s">
        <v>407</v>
      </c>
      <c r="D378" s="12">
        <v>2</v>
      </c>
      <c r="E378" s="12">
        <v>3</v>
      </c>
      <c r="F378" s="12">
        <v>1</v>
      </c>
      <c r="G378" s="12">
        <f t="shared" ref="G378:G405" si="26">D378/F378</f>
        <v>2</v>
      </c>
      <c r="H378" s="12">
        <f t="shared" ref="H378:H405" si="27">E378/F378</f>
        <v>3</v>
      </c>
      <c r="I378" s="12">
        <f t="shared" ref="I378:I405" si="28">1/F378</f>
        <v>1</v>
      </c>
    </row>
    <row r="379" spans="1:9">
      <c r="A379" s="11" t="s">
        <v>130</v>
      </c>
      <c r="B379" s="11">
        <v>8</v>
      </c>
      <c r="C379" s="50" t="s">
        <v>408</v>
      </c>
      <c r="D379" s="12">
        <v>1.5</v>
      </c>
      <c r="E379" s="12">
        <v>2.25</v>
      </c>
      <c r="F379" s="12">
        <v>1</v>
      </c>
      <c r="G379" s="12">
        <f t="shared" si="26"/>
        <v>1.5</v>
      </c>
      <c r="H379" s="12">
        <f t="shared" si="27"/>
        <v>2.25</v>
      </c>
      <c r="I379" s="12">
        <f t="shared" si="28"/>
        <v>1</v>
      </c>
    </row>
    <row r="380" spans="1:9">
      <c r="A380" s="11" t="s">
        <v>130</v>
      </c>
      <c r="B380" s="11">
        <v>9</v>
      </c>
      <c r="C380" s="50" t="s">
        <v>409</v>
      </c>
      <c r="D380" s="12">
        <v>1.5</v>
      </c>
      <c r="E380" s="12">
        <v>2.25</v>
      </c>
      <c r="F380" s="12">
        <v>1</v>
      </c>
      <c r="G380" s="12">
        <f t="shared" si="26"/>
        <v>1.5</v>
      </c>
      <c r="H380" s="12">
        <f t="shared" si="27"/>
        <v>2.25</v>
      </c>
      <c r="I380" s="12">
        <f t="shared" si="28"/>
        <v>1</v>
      </c>
    </row>
    <row r="381" spans="1:9">
      <c r="A381" s="11" t="s">
        <v>130</v>
      </c>
      <c r="B381" s="11">
        <v>10</v>
      </c>
      <c r="C381" s="50" t="s">
        <v>410</v>
      </c>
      <c r="D381" s="12">
        <v>1.5</v>
      </c>
      <c r="E381" s="12">
        <v>2.25</v>
      </c>
      <c r="F381" s="12">
        <v>1</v>
      </c>
      <c r="G381" s="12">
        <f t="shared" si="26"/>
        <v>1.5</v>
      </c>
      <c r="H381" s="12">
        <f t="shared" si="27"/>
        <v>2.25</v>
      </c>
      <c r="I381" s="12">
        <f t="shared" si="28"/>
        <v>1</v>
      </c>
    </row>
    <row r="382" spans="1:9">
      <c r="A382" s="11" t="s">
        <v>130</v>
      </c>
      <c r="B382" s="11">
        <v>11</v>
      </c>
      <c r="C382" s="50" t="s">
        <v>411</v>
      </c>
      <c r="D382" s="12">
        <v>1.5</v>
      </c>
      <c r="E382" s="12">
        <v>2.25</v>
      </c>
      <c r="F382" s="12">
        <v>1</v>
      </c>
      <c r="G382" s="12">
        <f t="shared" si="26"/>
        <v>1.5</v>
      </c>
      <c r="H382" s="12">
        <f t="shared" si="27"/>
        <v>2.25</v>
      </c>
      <c r="I382" s="12">
        <f t="shared" si="28"/>
        <v>1</v>
      </c>
    </row>
    <row r="383" spans="1:9">
      <c r="A383" s="11" t="s">
        <v>130</v>
      </c>
      <c r="B383" s="11">
        <v>12</v>
      </c>
      <c r="C383" s="50" t="s">
        <v>412</v>
      </c>
      <c r="D383" s="12">
        <v>1.5</v>
      </c>
      <c r="E383" s="12">
        <v>2.25</v>
      </c>
      <c r="F383" s="12">
        <v>1</v>
      </c>
      <c r="G383" s="12">
        <f t="shared" si="26"/>
        <v>1.5</v>
      </c>
      <c r="H383" s="12">
        <f t="shared" si="27"/>
        <v>2.25</v>
      </c>
      <c r="I383" s="12">
        <f t="shared" si="28"/>
        <v>1</v>
      </c>
    </row>
    <row r="384" spans="1:9">
      <c r="A384" s="11" t="s">
        <v>130</v>
      </c>
      <c r="B384" s="11">
        <v>13</v>
      </c>
      <c r="C384" s="50" t="s">
        <v>413</v>
      </c>
      <c r="D384" s="12">
        <v>1.5</v>
      </c>
      <c r="E384" s="12">
        <v>2.25</v>
      </c>
      <c r="F384" s="12">
        <v>1</v>
      </c>
      <c r="G384" s="12">
        <f t="shared" si="26"/>
        <v>1.5</v>
      </c>
      <c r="H384" s="12">
        <f t="shared" si="27"/>
        <v>2.25</v>
      </c>
      <c r="I384" s="12">
        <f t="shared" si="28"/>
        <v>1</v>
      </c>
    </row>
    <row r="385" spans="1:9">
      <c r="A385" s="11" t="s">
        <v>130</v>
      </c>
      <c r="B385" s="11">
        <v>14</v>
      </c>
      <c r="C385" s="50" t="s">
        <v>414</v>
      </c>
      <c r="D385" s="12">
        <v>1.5</v>
      </c>
      <c r="E385" s="12">
        <v>2.25</v>
      </c>
      <c r="F385" s="12">
        <v>1</v>
      </c>
      <c r="G385" s="12">
        <f t="shared" si="26"/>
        <v>1.5</v>
      </c>
      <c r="H385" s="12">
        <f t="shared" si="27"/>
        <v>2.25</v>
      </c>
      <c r="I385" s="12">
        <f t="shared" si="28"/>
        <v>1</v>
      </c>
    </row>
    <row r="386" spans="1:9">
      <c r="A386" s="11" t="s">
        <v>130</v>
      </c>
      <c r="B386" s="11">
        <v>15</v>
      </c>
      <c r="C386" s="50" t="s">
        <v>415</v>
      </c>
      <c r="D386" s="12">
        <v>1.5</v>
      </c>
      <c r="E386" s="12">
        <v>2.25</v>
      </c>
      <c r="F386" s="12">
        <v>1</v>
      </c>
      <c r="G386" s="12">
        <f t="shared" si="26"/>
        <v>1.5</v>
      </c>
      <c r="H386" s="12">
        <f t="shared" si="27"/>
        <v>2.25</v>
      </c>
      <c r="I386" s="12">
        <f t="shared" si="28"/>
        <v>1</v>
      </c>
    </row>
    <row r="387" spans="1:9">
      <c r="A387" s="11" t="s">
        <v>130</v>
      </c>
      <c r="B387" s="11">
        <v>16</v>
      </c>
      <c r="C387" s="50" t="s">
        <v>416</v>
      </c>
      <c r="D387" s="12">
        <v>1.5</v>
      </c>
      <c r="E387" s="12">
        <v>2.25</v>
      </c>
      <c r="F387" s="12">
        <v>1</v>
      </c>
      <c r="G387" s="12">
        <f t="shared" si="26"/>
        <v>1.5</v>
      </c>
      <c r="H387" s="12">
        <f t="shared" si="27"/>
        <v>2.25</v>
      </c>
      <c r="I387" s="12">
        <f t="shared" si="28"/>
        <v>1</v>
      </c>
    </row>
    <row r="388" spans="1:9">
      <c r="A388" s="11" t="s">
        <v>130</v>
      </c>
      <c r="B388" s="11">
        <v>17</v>
      </c>
      <c r="C388" s="50" t="s">
        <v>417</v>
      </c>
      <c r="D388" s="12">
        <v>1.5</v>
      </c>
      <c r="E388" s="12">
        <v>2.25</v>
      </c>
      <c r="F388" s="12">
        <v>1</v>
      </c>
      <c r="G388" s="12">
        <f t="shared" si="26"/>
        <v>1.5</v>
      </c>
      <c r="H388" s="12">
        <f t="shared" si="27"/>
        <v>2.25</v>
      </c>
      <c r="I388" s="12">
        <f t="shared" si="28"/>
        <v>1</v>
      </c>
    </row>
    <row r="389" spans="1:9">
      <c r="A389" s="11" t="s">
        <v>130</v>
      </c>
      <c r="B389" s="11">
        <v>18</v>
      </c>
      <c r="C389" s="50" t="s">
        <v>418</v>
      </c>
      <c r="D389" s="12">
        <v>1.5</v>
      </c>
      <c r="E389" s="12">
        <v>2.25</v>
      </c>
      <c r="F389" s="12">
        <v>1</v>
      </c>
      <c r="G389" s="12">
        <f t="shared" si="26"/>
        <v>1.5</v>
      </c>
      <c r="H389" s="12">
        <f t="shared" si="27"/>
        <v>2.25</v>
      </c>
      <c r="I389" s="12">
        <f t="shared" si="28"/>
        <v>1</v>
      </c>
    </row>
    <row r="390" spans="1:9">
      <c r="A390" s="11" t="s">
        <v>130</v>
      </c>
      <c r="B390" s="11">
        <v>19</v>
      </c>
      <c r="C390" s="50" t="s">
        <v>419</v>
      </c>
      <c r="D390" s="12">
        <v>1.5</v>
      </c>
      <c r="E390" s="12">
        <v>2.25</v>
      </c>
      <c r="F390" s="12">
        <v>1</v>
      </c>
      <c r="G390" s="12">
        <f t="shared" si="26"/>
        <v>1.5</v>
      </c>
      <c r="H390" s="12">
        <f t="shared" si="27"/>
        <v>2.25</v>
      </c>
      <c r="I390" s="12">
        <f t="shared" si="28"/>
        <v>1</v>
      </c>
    </row>
    <row r="391" spans="1:9">
      <c r="A391" s="11" t="s">
        <v>130</v>
      </c>
      <c r="B391" s="11">
        <v>20</v>
      </c>
      <c r="C391" s="50" t="s">
        <v>420</v>
      </c>
      <c r="D391" s="12">
        <v>1.5</v>
      </c>
      <c r="E391" s="12">
        <v>2.25</v>
      </c>
      <c r="F391" s="12">
        <v>1</v>
      </c>
      <c r="G391" s="12">
        <f t="shared" si="26"/>
        <v>1.5</v>
      </c>
      <c r="H391" s="12">
        <f t="shared" si="27"/>
        <v>2.25</v>
      </c>
      <c r="I391" s="12">
        <f t="shared" si="28"/>
        <v>1</v>
      </c>
    </row>
    <row r="392" spans="1:9">
      <c r="A392" s="11" t="s">
        <v>130</v>
      </c>
      <c r="B392" s="11">
        <v>21</v>
      </c>
      <c r="C392" s="50" t="s">
        <v>421</v>
      </c>
      <c r="D392" s="12">
        <v>1.5</v>
      </c>
      <c r="E392" s="12">
        <v>2.25</v>
      </c>
      <c r="F392" s="12">
        <v>1</v>
      </c>
      <c r="G392" s="12">
        <f t="shared" si="26"/>
        <v>1.5</v>
      </c>
      <c r="H392" s="12">
        <f t="shared" si="27"/>
        <v>2.25</v>
      </c>
      <c r="I392" s="12">
        <f t="shared" si="28"/>
        <v>1</v>
      </c>
    </row>
    <row r="393" spans="1:9">
      <c r="A393" s="11" t="s">
        <v>130</v>
      </c>
      <c r="B393" s="11">
        <v>22</v>
      </c>
      <c r="C393" s="50" t="s">
        <v>422</v>
      </c>
      <c r="D393" s="12">
        <v>1.5</v>
      </c>
      <c r="E393" s="12">
        <v>2.25</v>
      </c>
      <c r="F393" s="12">
        <v>1</v>
      </c>
      <c r="G393" s="12">
        <f t="shared" si="26"/>
        <v>1.5</v>
      </c>
      <c r="H393" s="12">
        <f t="shared" si="27"/>
        <v>2.25</v>
      </c>
      <c r="I393" s="12">
        <f t="shared" si="28"/>
        <v>1</v>
      </c>
    </row>
    <row r="394" spans="1:9">
      <c r="A394" s="11" t="s">
        <v>130</v>
      </c>
      <c r="B394" s="11">
        <v>23</v>
      </c>
      <c r="C394" s="50" t="s">
        <v>423</v>
      </c>
      <c r="D394" s="12">
        <v>1.5</v>
      </c>
      <c r="E394" s="12">
        <v>2.25</v>
      </c>
      <c r="F394" s="12">
        <v>1</v>
      </c>
      <c r="G394" s="12">
        <f t="shared" si="26"/>
        <v>1.5</v>
      </c>
      <c r="H394" s="12">
        <f t="shared" si="27"/>
        <v>2.25</v>
      </c>
      <c r="I394" s="12">
        <f t="shared" si="28"/>
        <v>1</v>
      </c>
    </row>
    <row r="395" spans="1:9">
      <c r="A395" s="11" t="s">
        <v>130</v>
      </c>
      <c r="B395" s="11">
        <v>24</v>
      </c>
      <c r="C395" s="50" t="s">
        <v>424</v>
      </c>
      <c r="D395" s="12">
        <v>1.5</v>
      </c>
      <c r="E395" s="12">
        <v>2.25</v>
      </c>
      <c r="F395" s="12">
        <v>1</v>
      </c>
      <c r="G395" s="12">
        <f t="shared" si="26"/>
        <v>1.5</v>
      </c>
      <c r="H395" s="12">
        <f t="shared" si="27"/>
        <v>2.25</v>
      </c>
      <c r="I395" s="12">
        <f t="shared" si="28"/>
        <v>1</v>
      </c>
    </row>
    <row r="396" spans="1:9">
      <c r="A396" s="11" t="s">
        <v>130</v>
      </c>
      <c r="B396" s="11">
        <v>25</v>
      </c>
      <c r="C396" s="50" t="s">
        <v>425</v>
      </c>
      <c r="D396" s="12">
        <v>1</v>
      </c>
      <c r="E396" s="12">
        <v>1.5</v>
      </c>
      <c r="F396" s="12">
        <v>1</v>
      </c>
      <c r="G396" s="12">
        <f t="shared" si="26"/>
        <v>1</v>
      </c>
      <c r="H396" s="12">
        <f t="shared" si="27"/>
        <v>1.5</v>
      </c>
      <c r="I396" s="12">
        <f t="shared" si="28"/>
        <v>1</v>
      </c>
    </row>
    <row r="397" spans="1:9">
      <c r="A397" s="11" t="s">
        <v>130</v>
      </c>
      <c r="B397" s="11">
        <v>26</v>
      </c>
      <c r="C397" s="50" t="s">
        <v>426</v>
      </c>
      <c r="D397" s="12">
        <v>1</v>
      </c>
      <c r="E397" s="12">
        <v>1.5</v>
      </c>
      <c r="F397" s="12">
        <v>1</v>
      </c>
      <c r="G397" s="12">
        <f t="shared" si="26"/>
        <v>1</v>
      </c>
      <c r="H397" s="12">
        <f t="shared" si="27"/>
        <v>1.5</v>
      </c>
      <c r="I397" s="12">
        <f t="shared" si="28"/>
        <v>1</v>
      </c>
    </row>
    <row r="398" spans="1:9">
      <c r="A398" s="11" t="s">
        <v>130</v>
      </c>
      <c r="B398" s="11">
        <v>27</v>
      </c>
      <c r="C398" s="50" t="s">
        <v>427</v>
      </c>
      <c r="D398" s="12">
        <v>1</v>
      </c>
      <c r="E398" s="12">
        <v>1.5</v>
      </c>
      <c r="F398" s="12">
        <v>1</v>
      </c>
      <c r="G398" s="12">
        <f t="shared" si="26"/>
        <v>1</v>
      </c>
      <c r="H398" s="12">
        <f t="shared" si="27"/>
        <v>1.5</v>
      </c>
      <c r="I398" s="12">
        <f t="shared" si="28"/>
        <v>1</v>
      </c>
    </row>
    <row r="399" spans="1:9">
      <c r="A399" s="11" t="s">
        <v>130</v>
      </c>
      <c r="B399" s="11">
        <v>28</v>
      </c>
      <c r="C399" s="50" t="s">
        <v>428</v>
      </c>
      <c r="D399" s="12">
        <v>1</v>
      </c>
      <c r="E399" s="12">
        <v>1.5</v>
      </c>
      <c r="F399" s="12">
        <v>1</v>
      </c>
      <c r="G399" s="12">
        <f t="shared" si="26"/>
        <v>1</v>
      </c>
      <c r="H399" s="12">
        <f t="shared" si="27"/>
        <v>1.5</v>
      </c>
      <c r="I399" s="12">
        <f t="shared" si="28"/>
        <v>1</v>
      </c>
    </row>
    <row r="400" spans="1:9">
      <c r="A400" s="11" t="s">
        <v>130</v>
      </c>
      <c r="B400" s="11">
        <v>29</v>
      </c>
      <c r="C400" s="50" t="s">
        <v>429</v>
      </c>
      <c r="D400" s="12">
        <v>1</v>
      </c>
      <c r="E400" s="12">
        <v>1.5</v>
      </c>
      <c r="F400" s="12">
        <v>1</v>
      </c>
      <c r="G400" s="12">
        <f t="shared" si="26"/>
        <v>1</v>
      </c>
      <c r="H400" s="12">
        <f t="shared" si="27"/>
        <v>1.5</v>
      </c>
      <c r="I400" s="12">
        <f t="shared" si="28"/>
        <v>1</v>
      </c>
    </row>
    <row r="401" spans="1:9">
      <c r="A401" s="11" t="s">
        <v>130</v>
      </c>
      <c r="B401" s="11">
        <v>30</v>
      </c>
      <c r="C401" s="50" t="s">
        <v>430</v>
      </c>
      <c r="D401" s="12">
        <v>1</v>
      </c>
      <c r="E401" s="12">
        <v>1.5</v>
      </c>
      <c r="F401" s="12">
        <v>1</v>
      </c>
      <c r="G401" s="12">
        <f t="shared" si="26"/>
        <v>1</v>
      </c>
      <c r="H401" s="12">
        <f t="shared" si="27"/>
        <v>1.5</v>
      </c>
      <c r="I401" s="12">
        <f t="shared" si="28"/>
        <v>1</v>
      </c>
    </row>
    <row r="402" spans="1:9">
      <c r="A402" s="11" t="s">
        <v>130</v>
      </c>
      <c r="B402" s="11">
        <v>31</v>
      </c>
      <c r="C402" s="50" t="s">
        <v>431</v>
      </c>
      <c r="D402" s="12">
        <v>1</v>
      </c>
      <c r="E402" s="12">
        <v>1.5</v>
      </c>
      <c r="F402" s="12">
        <v>1</v>
      </c>
      <c r="G402" s="12">
        <f t="shared" si="26"/>
        <v>1</v>
      </c>
      <c r="H402" s="12">
        <f t="shared" si="27"/>
        <v>1.5</v>
      </c>
      <c r="I402" s="12">
        <f t="shared" si="28"/>
        <v>1</v>
      </c>
    </row>
    <row r="403" spans="1:9">
      <c r="A403" s="11" t="s">
        <v>130</v>
      </c>
      <c r="B403" s="11">
        <v>32</v>
      </c>
      <c r="C403" s="50" t="s">
        <v>432</v>
      </c>
      <c r="D403" s="12">
        <v>1</v>
      </c>
      <c r="E403" s="12">
        <v>1.5</v>
      </c>
      <c r="F403" s="12">
        <v>1</v>
      </c>
      <c r="G403" s="12">
        <f t="shared" si="26"/>
        <v>1</v>
      </c>
      <c r="H403" s="12">
        <f t="shared" si="27"/>
        <v>1.5</v>
      </c>
      <c r="I403" s="12">
        <f t="shared" si="28"/>
        <v>1</v>
      </c>
    </row>
    <row r="404" spans="1:9">
      <c r="A404" s="11" t="s">
        <v>130</v>
      </c>
      <c r="B404" s="11">
        <v>33</v>
      </c>
      <c r="C404" s="50" t="s">
        <v>433</v>
      </c>
      <c r="D404" s="12">
        <v>1</v>
      </c>
      <c r="E404" s="12">
        <v>1.5</v>
      </c>
      <c r="F404" s="12">
        <v>1</v>
      </c>
      <c r="G404" s="12">
        <f t="shared" si="26"/>
        <v>1</v>
      </c>
      <c r="H404" s="12">
        <f t="shared" si="27"/>
        <v>1.5</v>
      </c>
      <c r="I404" s="12">
        <f t="shared" si="28"/>
        <v>1</v>
      </c>
    </row>
    <row r="405" spans="1:9">
      <c r="A405" s="11" t="s">
        <v>130</v>
      </c>
      <c r="B405" s="11">
        <v>34</v>
      </c>
      <c r="C405" s="50" t="s">
        <v>434</v>
      </c>
      <c r="D405" s="12">
        <v>1</v>
      </c>
      <c r="E405" s="12">
        <v>1.5</v>
      </c>
      <c r="F405" s="12">
        <v>1</v>
      </c>
      <c r="G405" s="12">
        <f t="shared" si="26"/>
        <v>1</v>
      </c>
      <c r="H405" s="12">
        <f t="shared" si="27"/>
        <v>1.5</v>
      </c>
      <c r="I405" s="12">
        <f t="shared" si="28"/>
        <v>1</v>
      </c>
    </row>
  </sheetData>
  <dataConsolidate/>
  <mergeCells count="55">
    <mergeCell ref="A2:X2"/>
    <mergeCell ref="A3:X3"/>
    <mergeCell ref="A4:X4"/>
    <mergeCell ref="A21:B21"/>
    <mergeCell ref="C21:D21"/>
    <mergeCell ref="A7:X7"/>
    <mergeCell ref="E10:X10"/>
    <mergeCell ref="A13:X13"/>
    <mergeCell ref="I16:X16"/>
    <mergeCell ref="A19:X19"/>
    <mergeCell ref="A10:B10"/>
    <mergeCell ref="C10:D10"/>
    <mergeCell ref="A16:B16"/>
    <mergeCell ref="C16:D16"/>
    <mergeCell ref="E16:H16"/>
    <mergeCell ref="A22:B22"/>
    <mergeCell ref="C22:D22"/>
    <mergeCell ref="A23:B23"/>
    <mergeCell ref="C23:D23"/>
    <mergeCell ref="C32:D32"/>
    <mergeCell ref="A24:B24"/>
    <mergeCell ref="C24:D24"/>
    <mergeCell ref="A25:B25"/>
    <mergeCell ref="C25:D25"/>
    <mergeCell ref="A26:B26"/>
    <mergeCell ref="C26:D26"/>
    <mergeCell ref="A27:B27"/>
    <mergeCell ref="C27:D27"/>
    <mergeCell ref="C29:D29"/>
    <mergeCell ref="C30:D30"/>
    <mergeCell ref="C31:D31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56:D56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</mergeCells>
  <conditionalFormatting sqref="Q30:Q100">
    <cfRule type="containsText" dxfId="3" priority="4" operator="containsText" text="Regional">
      <formula>NOT(ISERROR(SEARCH("Regional",Q30)))</formula>
    </cfRule>
    <cfRule type="containsText" dxfId="2" priority="3" operator="containsText" text="Importado">
      <formula>NOT(ISERROR(SEARCH("Importado",Q30)))</formula>
    </cfRule>
    <cfRule type="containsText" dxfId="1" priority="2" operator="containsText" text="Nacional">
      <formula>NOT(ISERROR(SEARCH("Nacional",Q30)))</formula>
    </cfRule>
    <cfRule type="containsText" dxfId="0" priority="1" operator="containsText" text="Própria">
      <formula>NOT(ISERROR(SEARCH("Própria",Q30)))</formula>
    </cfRule>
  </conditionalFormatting>
  <dataValidations count="7">
    <dataValidation type="list" allowBlank="1" showInputMessage="1" showErrorMessage="1" sqref="A30:A56">
      <formula1>$C$86:$C$88</formula1>
    </dataValidation>
    <dataValidation type="list" allowBlank="1" showInputMessage="1" showErrorMessage="1" sqref="R30:R56">
      <formula1>$B$86:$B$88</formula1>
    </dataValidation>
    <dataValidation type="list" allowBlank="1" showInputMessage="1" showErrorMessage="1" sqref="S30:S56">
      <formula1>$D$86:$D$90</formula1>
    </dataValidation>
    <dataValidation type="list" allowBlank="1" showInputMessage="1" showErrorMessage="1" sqref="C21:D21">
      <formula1>$E$86:$E$96</formula1>
    </dataValidation>
    <dataValidation type="list" allowBlank="1" showInputMessage="1" showErrorMessage="1" sqref="C26:D26">
      <formula1>$F$86:$F$95</formula1>
    </dataValidation>
    <dataValidation type="list" allowBlank="1" showInputMessage="1" showErrorMessage="1" sqref="C22:D22">
      <formula1>$G$86:$G$96</formula1>
    </dataValidation>
    <dataValidation type="list" allowBlank="1" showInputMessage="1" showErrorMessage="1" sqref="Q30:Q56">
      <formula1>$A$86:$A$90</formula1>
    </dataValidation>
  </dataValidations>
  <pageMargins left="0.7" right="0.7" top="0.75" bottom="0.75" header="0.3" footer="0.3"/>
  <pageSetup paperSize="9" scale="28" fitToHeight="0" orientation="landscape" r:id="rId1"/>
  <ignoredErrors>
    <ignoredError sqref="I30:I41 I42:I50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35"/>
  <sheetViews>
    <sheetView showGridLines="0" topLeftCell="A7" zoomScaleNormal="100" workbookViewId="0">
      <selection activeCell="F32" sqref="F32"/>
    </sheetView>
  </sheetViews>
  <sheetFormatPr defaultRowHeight="15"/>
  <cols>
    <col min="1" max="1" width="24.5703125" customWidth="1"/>
    <col min="2" max="2" width="10.85546875" customWidth="1"/>
    <col min="3" max="3" width="50.7109375" customWidth="1"/>
    <col min="4" max="5" width="15.7109375" customWidth="1"/>
    <col min="6" max="6" width="18.85546875" customWidth="1"/>
    <col min="7" max="9" width="15.7109375" customWidth="1"/>
    <col min="10" max="10" width="22.28515625" customWidth="1"/>
  </cols>
  <sheetData>
    <row r="2" spans="1:10" ht="23.25">
      <c r="A2" s="199" t="s">
        <v>43</v>
      </c>
      <c r="B2" s="200"/>
      <c r="C2" s="200"/>
      <c r="D2" s="200"/>
      <c r="E2" s="200"/>
      <c r="F2" s="200"/>
      <c r="G2" s="200"/>
      <c r="H2" s="200"/>
      <c r="I2" s="200"/>
      <c r="J2" s="201"/>
    </row>
    <row r="3" spans="1:10" ht="20.25">
      <c r="A3" s="202" t="s">
        <v>0</v>
      </c>
      <c r="B3" s="203"/>
      <c r="C3" s="203"/>
      <c r="D3" s="203"/>
      <c r="E3" s="203"/>
      <c r="F3" s="203"/>
      <c r="G3" s="203"/>
      <c r="H3" s="203"/>
      <c r="I3" s="203"/>
      <c r="J3" s="204"/>
    </row>
    <row r="4" spans="1:10" ht="18">
      <c r="A4" s="205" t="s">
        <v>435</v>
      </c>
      <c r="B4" s="206"/>
      <c r="C4" s="206"/>
      <c r="D4" s="206"/>
      <c r="E4" s="206"/>
      <c r="F4" s="206"/>
      <c r="G4" s="206"/>
      <c r="H4" s="206"/>
      <c r="I4" s="206"/>
      <c r="J4" s="207"/>
    </row>
    <row r="5" spans="1:10" ht="18">
      <c r="A5" s="17"/>
      <c r="B5" s="17"/>
      <c r="C5" s="17"/>
      <c r="D5" s="17"/>
      <c r="E5" s="17"/>
      <c r="F5" s="17"/>
      <c r="G5" s="17"/>
      <c r="H5" s="17"/>
      <c r="I5" s="17"/>
    </row>
    <row r="6" spans="1:10">
      <c r="C6" s="18"/>
      <c r="D6" s="18"/>
      <c r="E6" s="18"/>
      <c r="F6" s="18"/>
      <c r="G6" s="18"/>
    </row>
    <row r="7" spans="1:10" ht="15.75">
      <c r="A7" s="208" t="s">
        <v>44</v>
      </c>
      <c r="B7" s="209"/>
      <c r="C7" s="209"/>
      <c r="D7" s="209"/>
      <c r="E7" s="209"/>
      <c r="F7" s="209"/>
      <c r="G7" s="209"/>
      <c r="H7" s="209"/>
      <c r="I7" s="209"/>
      <c r="J7" s="210"/>
    </row>
    <row r="8" spans="1:10">
      <c r="C8" s="18"/>
      <c r="D8" s="18"/>
      <c r="E8" s="18"/>
      <c r="F8" s="18"/>
      <c r="G8" s="18"/>
    </row>
    <row r="9" spans="1:10" ht="15.75">
      <c r="A9" s="19" t="s">
        <v>45</v>
      </c>
      <c r="B9" s="20" t="s">
        <v>46</v>
      </c>
      <c r="C9" s="19"/>
      <c r="D9" s="19" t="s">
        <v>47</v>
      </c>
      <c r="E9" s="19"/>
      <c r="F9" s="19"/>
      <c r="H9" s="19"/>
      <c r="I9" s="19"/>
    </row>
    <row r="10" spans="1:10" ht="15" customHeight="1">
      <c r="A10" s="51"/>
      <c r="B10" s="229"/>
      <c r="C10" s="230"/>
      <c r="D10" s="225"/>
      <c r="E10" s="226"/>
      <c r="F10" s="226"/>
      <c r="G10" s="226"/>
      <c r="H10" s="226"/>
      <c r="I10" s="226"/>
      <c r="J10" s="227"/>
    </row>
    <row r="11" spans="1:10">
      <c r="C11" s="18"/>
      <c r="D11" s="18"/>
      <c r="E11" s="18"/>
      <c r="F11" s="18"/>
      <c r="G11" s="18"/>
    </row>
    <row r="12" spans="1:10">
      <c r="C12" s="18"/>
      <c r="D12" s="18"/>
      <c r="E12" s="18"/>
      <c r="F12" s="18"/>
      <c r="G12" s="18"/>
    </row>
    <row r="13" spans="1:10" ht="15.75">
      <c r="A13" s="208" t="s">
        <v>48</v>
      </c>
      <c r="B13" s="209"/>
      <c r="C13" s="209"/>
      <c r="D13" s="209"/>
      <c r="E13" s="209"/>
      <c r="F13" s="209"/>
      <c r="G13" s="209"/>
      <c r="H13" s="209"/>
      <c r="I13" s="209"/>
      <c r="J13" s="210"/>
    </row>
    <row r="14" spans="1:10">
      <c r="C14" s="18"/>
      <c r="D14" s="18"/>
      <c r="E14" s="18"/>
      <c r="F14" s="18"/>
      <c r="G14" s="18"/>
    </row>
    <row r="15" spans="1:10" ht="15.75">
      <c r="A15" s="19" t="s">
        <v>49</v>
      </c>
      <c r="B15" s="19" t="s">
        <v>50</v>
      </c>
      <c r="C15" s="19"/>
      <c r="D15" s="19" t="s">
        <v>51</v>
      </c>
      <c r="E15" s="19"/>
      <c r="F15" s="19"/>
      <c r="G15" s="19" t="s">
        <v>52</v>
      </c>
    </row>
    <row r="16" spans="1:10">
      <c r="A16" s="52"/>
      <c r="B16" s="234"/>
      <c r="C16" s="235"/>
      <c r="D16" s="236"/>
      <c r="E16" s="236"/>
      <c r="F16" s="236"/>
      <c r="G16" s="240"/>
      <c r="H16" s="241"/>
      <c r="I16" s="241"/>
      <c r="J16" s="242"/>
    </row>
    <row r="17" spans="1:10">
      <c r="A17" s="21"/>
      <c r="B17" s="21"/>
      <c r="C17" s="21"/>
      <c r="D17" s="22"/>
      <c r="E17" s="22"/>
      <c r="F17" s="22"/>
      <c r="G17" s="22"/>
      <c r="H17" s="22"/>
      <c r="I17" s="22"/>
    </row>
    <row r="18" spans="1:10">
      <c r="C18" s="18"/>
      <c r="D18" s="18"/>
      <c r="E18" s="18"/>
      <c r="F18" s="18"/>
      <c r="G18" s="18"/>
    </row>
    <row r="19" spans="1:10" ht="15.75">
      <c r="A19" s="208" t="s">
        <v>53</v>
      </c>
      <c r="B19" s="209"/>
      <c r="C19" s="209"/>
      <c r="D19" s="209"/>
      <c r="E19" s="209"/>
      <c r="F19" s="209"/>
      <c r="G19" s="209"/>
      <c r="H19" s="209"/>
      <c r="I19" s="209"/>
      <c r="J19" s="210"/>
    </row>
    <row r="20" spans="1:10">
      <c r="C20" s="18"/>
      <c r="D20" s="18"/>
      <c r="E20" s="18"/>
      <c r="F20" s="18"/>
      <c r="G20" s="18"/>
    </row>
    <row r="21" spans="1:10" ht="15.75">
      <c r="A21" s="53" t="s">
        <v>54</v>
      </c>
      <c r="B21" s="192" t="s">
        <v>436</v>
      </c>
      <c r="C21" s="243"/>
      <c r="D21" s="243"/>
      <c r="E21" s="243"/>
      <c r="F21" s="243"/>
      <c r="G21" s="243"/>
      <c r="H21" s="243"/>
      <c r="I21" s="243"/>
      <c r="J21" s="193"/>
    </row>
    <row r="22" spans="1:10" ht="15" customHeight="1">
      <c r="A22" s="53" t="s">
        <v>64</v>
      </c>
      <c r="B22" s="192">
        <v>2025</v>
      </c>
      <c r="C22" s="243"/>
      <c r="D22" s="243"/>
      <c r="E22" s="243"/>
      <c r="F22" s="243"/>
      <c r="G22" s="243"/>
      <c r="H22" s="243"/>
      <c r="I22" s="243"/>
      <c r="J22" s="193"/>
    </row>
    <row r="23" spans="1:10">
      <c r="C23" s="18"/>
      <c r="D23" s="18"/>
      <c r="E23" s="18"/>
      <c r="F23" s="18"/>
      <c r="G23" s="18"/>
    </row>
    <row r="24" spans="1:10" ht="15" customHeight="1">
      <c r="A24" s="237" t="s">
        <v>437</v>
      </c>
      <c r="B24" s="238"/>
      <c r="C24" s="238"/>
      <c r="D24" s="238"/>
      <c r="E24" s="238"/>
      <c r="F24" s="238"/>
      <c r="G24" s="238"/>
      <c r="H24" s="238"/>
      <c r="I24" s="238"/>
      <c r="J24" s="239"/>
    </row>
    <row r="25" spans="1:10" ht="60" customHeight="1">
      <c r="A25" s="54" t="s">
        <v>70</v>
      </c>
      <c r="B25" s="54" t="s">
        <v>71</v>
      </c>
      <c r="C25" s="54" t="s">
        <v>72</v>
      </c>
      <c r="D25" s="133" t="s">
        <v>74</v>
      </c>
      <c r="E25" s="134" t="s">
        <v>438</v>
      </c>
      <c r="F25" s="134" t="s">
        <v>439</v>
      </c>
      <c r="G25" s="55" t="s">
        <v>440</v>
      </c>
      <c r="H25" s="136" t="s">
        <v>441</v>
      </c>
      <c r="I25" s="244" t="s">
        <v>609</v>
      </c>
      <c r="J25" s="244"/>
    </row>
    <row r="26" spans="1:10">
      <c r="A26" s="70">
        <v>87141000</v>
      </c>
      <c r="B26" s="71" t="s">
        <v>85</v>
      </c>
      <c r="C26" s="72" t="s">
        <v>86</v>
      </c>
      <c r="D26" s="73">
        <v>500</v>
      </c>
      <c r="E26" s="74" t="s">
        <v>443</v>
      </c>
      <c r="F26" s="74" t="s">
        <v>25</v>
      </c>
      <c r="G26" s="74" t="s">
        <v>442</v>
      </c>
      <c r="H26" s="137" t="s">
        <v>442</v>
      </c>
      <c r="I26" s="224"/>
      <c r="J26" s="224"/>
    </row>
    <row r="27" spans="1:10">
      <c r="A27" s="70">
        <v>87141000</v>
      </c>
      <c r="B27" s="71" t="s">
        <v>85</v>
      </c>
      <c r="C27" s="72" t="s">
        <v>86</v>
      </c>
      <c r="D27" s="73">
        <v>250</v>
      </c>
      <c r="E27" s="75" t="s">
        <v>443</v>
      </c>
      <c r="F27" s="74" t="s">
        <v>26</v>
      </c>
      <c r="G27" s="74" t="s">
        <v>442</v>
      </c>
      <c r="H27" s="137" t="s">
        <v>442</v>
      </c>
      <c r="I27" s="224"/>
      <c r="J27" s="224"/>
    </row>
    <row r="28" spans="1:10">
      <c r="A28" s="76"/>
      <c r="B28" s="76"/>
      <c r="C28" s="76"/>
      <c r="D28" s="73"/>
      <c r="E28" s="75"/>
      <c r="F28" s="75"/>
      <c r="G28" s="76"/>
      <c r="H28" s="138"/>
      <c r="I28" s="224"/>
      <c r="J28" s="224"/>
    </row>
    <row r="29" spans="1:10">
      <c r="A29" s="76"/>
      <c r="B29" s="76"/>
      <c r="C29" s="76"/>
      <c r="D29" s="73"/>
      <c r="E29" s="75"/>
      <c r="F29" s="75"/>
      <c r="G29" s="76"/>
      <c r="H29" s="138"/>
      <c r="I29" s="224"/>
      <c r="J29" s="224"/>
    </row>
    <row r="30" spans="1:10">
      <c r="A30" s="76"/>
      <c r="B30" s="76"/>
      <c r="C30" s="76"/>
      <c r="D30" s="73"/>
      <c r="E30" s="75"/>
      <c r="F30" s="75"/>
      <c r="G30" s="76"/>
      <c r="H30" s="138"/>
      <c r="I30" s="224"/>
      <c r="J30" s="224"/>
    </row>
    <row r="31" spans="1:10">
      <c r="A31" s="76"/>
      <c r="B31" s="76"/>
      <c r="C31" s="76"/>
      <c r="D31" s="73"/>
      <c r="E31" s="75"/>
      <c r="F31" s="75"/>
      <c r="G31" s="76"/>
      <c r="H31" s="138"/>
      <c r="I31" s="224"/>
      <c r="J31" s="224"/>
    </row>
    <row r="32" spans="1:10">
      <c r="A32" s="76"/>
      <c r="B32" s="76"/>
      <c r="C32" s="76"/>
      <c r="D32" s="73"/>
      <c r="E32" s="75"/>
      <c r="F32" s="75"/>
      <c r="G32" s="76"/>
      <c r="H32" s="138"/>
      <c r="I32" s="224"/>
      <c r="J32" s="224"/>
    </row>
    <row r="33" spans="1:10">
      <c r="A33" s="76"/>
      <c r="B33" s="76"/>
      <c r="C33" s="76"/>
      <c r="D33" s="73"/>
      <c r="E33" s="75"/>
      <c r="F33" s="75"/>
      <c r="G33" s="76"/>
      <c r="H33" s="138"/>
      <c r="I33" s="224"/>
      <c r="J33" s="224"/>
    </row>
    <row r="34" spans="1:10">
      <c r="A34" s="76"/>
      <c r="B34" s="76"/>
      <c r="C34" s="76"/>
      <c r="D34" s="73"/>
      <c r="E34" s="75"/>
      <c r="F34" s="75"/>
      <c r="G34" s="76"/>
      <c r="H34" s="138"/>
      <c r="I34" s="224"/>
      <c r="J34" s="224"/>
    </row>
    <row r="35" spans="1:10">
      <c r="A35" s="231" t="s">
        <v>30</v>
      </c>
      <c r="B35" s="232"/>
      <c r="C35" s="233"/>
      <c r="D35" s="56">
        <f>SUM(D26:D34)</f>
        <v>750</v>
      </c>
      <c r="E35" s="57"/>
      <c r="F35" s="57"/>
      <c r="G35" s="58"/>
      <c r="H35" s="139"/>
      <c r="I35" s="228"/>
      <c r="J35" s="228"/>
    </row>
  </sheetData>
  <mergeCells count="26">
    <mergeCell ref="I32:J32"/>
    <mergeCell ref="I33:J33"/>
    <mergeCell ref="I34:J34"/>
    <mergeCell ref="I35:J35"/>
    <mergeCell ref="B10:C10"/>
    <mergeCell ref="A35:C35"/>
    <mergeCell ref="B16:C16"/>
    <mergeCell ref="D16:F16"/>
    <mergeCell ref="A24:J24"/>
    <mergeCell ref="A13:J13"/>
    <mergeCell ref="G16:J16"/>
    <mergeCell ref="A19:J19"/>
    <mergeCell ref="B21:J21"/>
    <mergeCell ref="B22:J22"/>
    <mergeCell ref="I25:J25"/>
    <mergeCell ref="I26:J26"/>
    <mergeCell ref="A2:J2"/>
    <mergeCell ref="A3:J3"/>
    <mergeCell ref="A4:J4"/>
    <mergeCell ref="A7:J7"/>
    <mergeCell ref="D10:J10"/>
    <mergeCell ref="I27:J27"/>
    <mergeCell ref="I28:J28"/>
    <mergeCell ref="I29:J29"/>
    <mergeCell ref="I30:J30"/>
    <mergeCell ref="I31:J31"/>
  </mergeCells>
  <pageMargins left="0.7" right="0.7" top="0.75" bottom="0.75" header="0.3" footer="0.3"/>
  <pageSetup paperSize="9" scale="71" fitToHeight="0" orientation="landscape" r:id="rId1"/>
  <ignoredErrors>
    <ignoredError sqref="B26:B27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7"/>
  <sheetViews>
    <sheetView topLeftCell="A25" zoomScale="78" zoomScaleNormal="78" workbookViewId="0">
      <selection activeCell="J30" sqref="J30"/>
    </sheetView>
  </sheetViews>
  <sheetFormatPr defaultRowHeight="15"/>
  <cols>
    <col min="2" max="2" width="18.42578125" style="106" customWidth="1"/>
    <col min="3" max="3" width="15.140625" style="106" customWidth="1"/>
    <col min="4" max="4" width="30.7109375" style="106" customWidth="1"/>
    <col min="5" max="5" width="20.7109375" style="106" customWidth="1"/>
    <col min="6" max="6" width="24.42578125" style="106" bestFit="1" customWidth="1"/>
    <col min="7" max="7" width="21.42578125" bestFit="1" customWidth="1"/>
    <col min="8" max="10" width="20.7109375" customWidth="1"/>
    <col min="11" max="11" width="16.140625" style="106" customWidth="1"/>
    <col min="12" max="12" width="31" bestFit="1" customWidth="1"/>
  </cols>
  <sheetData>
    <row r="1" spans="2:7" ht="15.75">
      <c r="B1" s="259" t="s">
        <v>471</v>
      </c>
      <c r="C1" s="260"/>
      <c r="D1" s="260"/>
      <c r="E1" s="260"/>
      <c r="F1" s="260"/>
      <c r="G1" s="261"/>
    </row>
    <row r="2" spans="2:7">
      <c r="B2" s="107"/>
    </row>
    <row r="3" spans="2:7" ht="15.75">
      <c r="B3" s="108" t="s">
        <v>3</v>
      </c>
      <c r="C3" s="262" t="s">
        <v>493</v>
      </c>
      <c r="D3" s="262"/>
      <c r="E3" s="262"/>
      <c r="F3" s="262"/>
      <c r="G3" s="262"/>
    </row>
    <row r="4" spans="2:7" ht="15.75">
      <c r="B4" s="108" t="s">
        <v>470</v>
      </c>
      <c r="C4" s="262" t="s">
        <v>472</v>
      </c>
      <c r="D4" s="262"/>
      <c r="E4" s="262"/>
      <c r="F4" s="262"/>
      <c r="G4" s="262"/>
    </row>
    <row r="5" spans="2:7" ht="15.75">
      <c r="B5" s="108" t="s">
        <v>4</v>
      </c>
      <c r="C5" s="262">
        <v>2025</v>
      </c>
      <c r="D5" s="262"/>
      <c r="E5" s="262"/>
      <c r="F5" s="262"/>
      <c r="G5" s="262"/>
    </row>
    <row r="7" spans="2:7" ht="15.75">
      <c r="B7" s="109" t="s">
        <v>14</v>
      </c>
      <c r="C7" s="109" t="s">
        <v>445</v>
      </c>
      <c r="D7" s="109" t="s">
        <v>15</v>
      </c>
      <c r="E7" s="109" t="s">
        <v>469</v>
      </c>
      <c r="F7" s="109" t="s">
        <v>468</v>
      </c>
      <c r="G7" s="109" t="s">
        <v>467</v>
      </c>
    </row>
    <row r="8" spans="2:7" ht="15.75">
      <c r="B8" s="122" t="s">
        <v>24</v>
      </c>
      <c r="C8" s="122" t="s">
        <v>444</v>
      </c>
      <c r="D8" s="123" t="s">
        <v>474</v>
      </c>
      <c r="E8" s="124">
        <v>25000</v>
      </c>
      <c r="F8" s="124">
        <v>11</v>
      </c>
      <c r="G8" s="132">
        <f t="shared" ref="G8:G26" si="0">F8*E8</f>
        <v>275000</v>
      </c>
    </row>
    <row r="9" spans="2:7" ht="15.75">
      <c r="B9" s="122" t="s">
        <v>24</v>
      </c>
      <c r="C9" s="122" t="s">
        <v>444</v>
      </c>
      <c r="D9" s="123" t="s">
        <v>475</v>
      </c>
      <c r="E9" s="124">
        <v>24300</v>
      </c>
      <c r="F9" s="124">
        <v>11</v>
      </c>
      <c r="G9" s="132">
        <f t="shared" si="0"/>
        <v>267300</v>
      </c>
    </row>
    <row r="10" spans="2:7" ht="15.75">
      <c r="B10" s="122" t="s">
        <v>24</v>
      </c>
      <c r="C10" s="122" t="s">
        <v>444</v>
      </c>
      <c r="D10" s="123" t="s">
        <v>476</v>
      </c>
      <c r="E10" s="124">
        <v>12300</v>
      </c>
      <c r="F10" s="124">
        <v>10</v>
      </c>
      <c r="G10" s="132">
        <f t="shared" si="0"/>
        <v>123000</v>
      </c>
    </row>
    <row r="11" spans="2:7" ht="15.75">
      <c r="B11" s="122" t="s">
        <v>24</v>
      </c>
      <c r="C11" s="122" t="s">
        <v>444</v>
      </c>
      <c r="D11" s="123" t="s">
        <v>477</v>
      </c>
      <c r="E11" s="124">
        <v>10000</v>
      </c>
      <c r="F11" s="124">
        <v>9</v>
      </c>
      <c r="G11" s="132">
        <f t="shared" si="0"/>
        <v>90000</v>
      </c>
    </row>
    <row r="12" spans="2:7" ht="15.75">
      <c r="B12" s="122" t="s">
        <v>24</v>
      </c>
      <c r="C12" s="122" t="s">
        <v>444</v>
      </c>
      <c r="D12" s="123" t="s">
        <v>478</v>
      </c>
      <c r="E12" s="124">
        <v>15300</v>
      </c>
      <c r="F12" s="124">
        <v>9</v>
      </c>
      <c r="G12" s="132">
        <f t="shared" si="0"/>
        <v>137700</v>
      </c>
    </row>
    <row r="13" spans="2:7" ht="15.75">
      <c r="B13" s="122" t="s">
        <v>24</v>
      </c>
      <c r="C13" s="122" t="s">
        <v>444</v>
      </c>
      <c r="D13" s="123" t="s">
        <v>479</v>
      </c>
      <c r="E13" s="124">
        <v>14800</v>
      </c>
      <c r="F13" s="124">
        <v>8</v>
      </c>
      <c r="G13" s="132">
        <f t="shared" si="0"/>
        <v>118400</v>
      </c>
    </row>
    <row r="14" spans="2:7" ht="15.75">
      <c r="B14" s="122" t="s">
        <v>24</v>
      </c>
      <c r="C14" s="122" t="s">
        <v>444</v>
      </c>
      <c r="D14" s="123" t="s">
        <v>480</v>
      </c>
      <c r="E14" s="124">
        <v>12500</v>
      </c>
      <c r="F14" s="124">
        <v>8</v>
      </c>
      <c r="G14" s="132">
        <f t="shared" si="0"/>
        <v>100000</v>
      </c>
    </row>
    <row r="15" spans="2:7" ht="15.75">
      <c r="B15" s="122" t="s">
        <v>24</v>
      </c>
      <c r="C15" s="122" t="s">
        <v>444</v>
      </c>
      <c r="D15" s="123" t="s">
        <v>481</v>
      </c>
      <c r="E15" s="124">
        <v>9000</v>
      </c>
      <c r="F15" s="124">
        <v>7</v>
      </c>
      <c r="G15" s="132">
        <f t="shared" si="0"/>
        <v>63000</v>
      </c>
    </row>
    <row r="16" spans="2:7" ht="15.75">
      <c r="B16" s="122" t="s">
        <v>24</v>
      </c>
      <c r="C16" s="122" t="s">
        <v>444</v>
      </c>
      <c r="D16" s="123" t="s">
        <v>482</v>
      </c>
      <c r="E16" s="124">
        <v>7500</v>
      </c>
      <c r="F16" s="124">
        <v>5</v>
      </c>
      <c r="G16" s="132">
        <f t="shared" si="0"/>
        <v>37500</v>
      </c>
    </row>
    <row r="17" spans="2:12" ht="15.75">
      <c r="B17" s="122" t="s">
        <v>24</v>
      </c>
      <c r="C17" s="122" t="s">
        <v>444</v>
      </c>
      <c r="D17" s="123" t="s">
        <v>483</v>
      </c>
      <c r="E17" s="124">
        <v>6500</v>
      </c>
      <c r="F17" s="124">
        <v>5</v>
      </c>
      <c r="G17" s="132">
        <f t="shared" si="0"/>
        <v>32500</v>
      </c>
    </row>
    <row r="18" spans="2:12" ht="15.75">
      <c r="B18" s="122" t="s">
        <v>24</v>
      </c>
      <c r="C18" s="122" t="s">
        <v>444</v>
      </c>
      <c r="D18" s="123" t="s">
        <v>484</v>
      </c>
      <c r="E18" s="124">
        <v>5000</v>
      </c>
      <c r="F18" s="124">
        <v>3</v>
      </c>
      <c r="G18" s="132">
        <f t="shared" si="0"/>
        <v>15000</v>
      </c>
    </row>
    <row r="19" spans="2:12" ht="15.75">
      <c r="B19" s="122" t="s">
        <v>448</v>
      </c>
      <c r="C19" s="122" t="s">
        <v>473</v>
      </c>
      <c r="D19" s="123" t="s">
        <v>485</v>
      </c>
      <c r="E19" s="124">
        <v>3500</v>
      </c>
      <c r="F19" s="124">
        <v>3</v>
      </c>
      <c r="G19" s="132">
        <f t="shared" si="0"/>
        <v>10500</v>
      </c>
    </row>
    <row r="20" spans="2:12" ht="15.75">
      <c r="B20" s="122" t="s">
        <v>448</v>
      </c>
      <c r="C20" s="122" t="s">
        <v>473</v>
      </c>
      <c r="D20" s="123" t="s">
        <v>486</v>
      </c>
      <c r="E20" s="124">
        <v>2500</v>
      </c>
      <c r="F20" s="124">
        <v>3</v>
      </c>
      <c r="G20" s="132">
        <f t="shared" si="0"/>
        <v>7500</v>
      </c>
    </row>
    <row r="21" spans="2:12" ht="15.75">
      <c r="B21" s="122" t="s">
        <v>448</v>
      </c>
      <c r="C21" s="122" t="s">
        <v>473</v>
      </c>
      <c r="D21" s="123" t="s">
        <v>487</v>
      </c>
      <c r="E21" s="124">
        <v>1800</v>
      </c>
      <c r="F21" s="124">
        <v>2</v>
      </c>
      <c r="G21" s="132">
        <f t="shared" si="0"/>
        <v>3600</v>
      </c>
    </row>
    <row r="22" spans="2:12" ht="15.75">
      <c r="B22" s="122" t="s">
        <v>448</v>
      </c>
      <c r="C22" s="122" t="s">
        <v>473</v>
      </c>
      <c r="D22" s="123" t="s">
        <v>488</v>
      </c>
      <c r="E22" s="124">
        <v>1500</v>
      </c>
      <c r="F22" s="124">
        <v>2</v>
      </c>
      <c r="G22" s="132">
        <f t="shared" si="0"/>
        <v>3000</v>
      </c>
    </row>
    <row r="23" spans="2:12" ht="15.75">
      <c r="B23" s="122" t="s">
        <v>448</v>
      </c>
      <c r="C23" s="122" t="s">
        <v>473</v>
      </c>
      <c r="D23" s="123" t="s">
        <v>489</v>
      </c>
      <c r="E23" s="124">
        <v>1400</v>
      </c>
      <c r="F23" s="124">
        <v>0</v>
      </c>
      <c r="G23" s="132">
        <f t="shared" si="0"/>
        <v>0</v>
      </c>
    </row>
    <row r="24" spans="2:12" ht="15.75">
      <c r="B24" s="122" t="s">
        <v>448</v>
      </c>
      <c r="C24" s="122" t="s">
        <v>473</v>
      </c>
      <c r="D24" s="123" t="s">
        <v>490</v>
      </c>
      <c r="E24" s="124">
        <v>1350</v>
      </c>
      <c r="F24" s="124">
        <v>0</v>
      </c>
      <c r="G24" s="132">
        <f t="shared" si="0"/>
        <v>0</v>
      </c>
    </row>
    <row r="25" spans="2:12" ht="15.75">
      <c r="B25" s="122" t="s">
        <v>448</v>
      </c>
      <c r="C25" s="122" t="s">
        <v>473</v>
      </c>
      <c r="D25" s="123" t="s">
        <v>491</v>
      </c>
      <c r="E25" s="124">
        <v>1200</v>
      </c>
      <c r="F25" s="124">
        <v>0</v>
      </c>
      <c r="G25" s="132">
        <f t="shared" si="0"/>
        <v>0</v>
      </c>
    </row>
    <row r="26" spans="2:12" ht="15.75">
      <c r="B26" s="122" t="s">
        <v>448</v>
      </c>
      <c r="C26" s="122" t="s">
        <v>473</v>
      </c>
      <c r="D26" s="123" t="s">
        <v>492</v>
      </c>
      <c r="E26" s="124">
        <v>950</v>
      </c>
      <c r="F26" s="124">
        <v>0</v>
      </c>
      <c r="G26" s="132">
        <f t="shared" si="0"/>
        <v>0</v>
      </c>
    </row>
    <row r="27" spans="2:12" ht="15.75">
      <c r="B27" s="112"/>
      <c r="C27" s="112"/>
      <c r="D27" s="113" t="s">
        <v>30</v>
      </c>
      <c r="E27" s="114">
        <f>SUM(E8:E26)</f>
        <v>156400</v>
      </c>
      <c r="F27" s="114">
        <f>SUM(F8:F26)</f>
        <v>96</v>
      </c>
      <c r="G27" s="114">
        <f>SUM(G8:G26)</f>
        <v>1284000</v>
      </c>
    </row>
    <row r="28" spans="2:12" ht="15.75">
      <c r="B28" s="112"/>
      <c r="C28" s="112"/>
      <c r="D28" s="112"/>
      <c r="E28" s="112"/>
      <c r="F28" s="115" t="s">
        <v>466</v>
      </c>
      <c r="G28" s="116">
        <f>G27/E27</f>
        <v>8.2097186700767271</v>
      </c>
    </row>
    <row r="32" spans="2:12" ht="15.75">
      <c r="B32" s="109" t="s">
        <v>15</v>
      </c>
      <c r="C32" s="109" t="s">
        <v>70</v>
      </c>
      <c r="D32" s="109" t="s">
        <v>71</v>
      </c>
      <c r="E32" s="258" t="s">
        <v>465</v>
      </c>
      <c r="F32" s="258"/>
      <c r="G32" s="258"/>
      <c r="H32" s="258" t="s">
        <v>464</v>
      </c>
      <c r="I32" s="258"/>
      <c r="J32" s="258"/>
      <c r="K32" s="109" t="s">
        <v>463</v>
      </c>
      <c r="L32" s="109" t="s">
        <v>462</v>
      </c>
    </row>
    <row r="33" spans="2:12" ht="15.75">
      <c r="B33" s="125" t="s">
        <v>474</v>
      </c>
      <c r="C33" s="125">
        <v>87141000</v>
      </c>
      <c r="D33" s="122" t="s">
        <v>521</v>
      </c>
      <c r="E33" s="251" t="s">
        <v>520</v>
      </c>
      <c r="F33" s="252"/>
      <c r="G33" s="253"/>
      <c r="H33" s="245" t="s">
        <v>494</v>
      </c>
      <c r="I33" s="246"/>
      <c r="J33" s="247"/>
      <c r="K33" s="125">
        <v>1</v>
      </c>
      <c r="L33" s="126" t="s">
        <v>505</v>
      </c>
    </row>
    <row r="34" spans="2:12" ht="15.75">
      <c r="B34" s="125"/>
      <c r="C34" s="125">
        <v>87141000</v>
      </c>
      <c r="D34" s="122" t="s">
        <v>528</v>
      </c>
      <c r="E34" s="251" t="s">
        <v>507</v>
      </c>
      <c r="F34" s="252"/>
      <c r="G34" s="253"/>
      <c r="H34" s="245" t="s">
        <v>495</v>
      </c>
      <c r="I34" s="246"/>
      <c r="J34" s="247"/>
      <c r="K34" s="125">
        <v>1</v>
      </c>
      <c r="L34" s="126" t="s">
        <v>505</v>
      </c>
    </row>
    <row r="35" spans="2:12" ht="15.75">
      <c r="B35" s="125"/>
      <c r="C35" s="125">
        <v>87141000</v>
      </c>
      <c r="D35" s="122" t="s">
        <v>523</v>
      </c>
      <c r="E35" s="251" t="s">
        <v>522</v>
      </c>
      <c r="F35" s="252"/>
      <c r="G35" s="253"/>
      <c r="H35" s="245" t="s">
        <v>496</v>
      </c>
      <c r="I35" s="246"/>
      <c r="J35" s="247"/>
      <c r="K35" s="125">
        <v>1</v>
      </c>
      <c r="L35" s="126" t="s">
        <v>505</v>
      </c>
    </row>
    <row r="36" spans="2:12" ht="15.75">
      <c r="B36" s="125"/>
      <c r="C36" s="125">
        <v>87141000</v>
      </c>
      <c r="D36" s="122" t="s">
        <v>527</v>
      </c>
      <c r="E36" s="251" t="s">
        <v>526</v>
      </c>
      <c r="F36" s="252"/>
      <c r="G36" s="253"/>
      <c r="H36" s="245" t="s">
        <v>497</v>
      </c>
      <c r="I36" s="246"/>
      <c r="J36" s="247"/>
      <c r="K36" s="125">
        <v>1</v>
      </c>
      <c r="L36" s="126" t="s">
        <v>506</v>
      </c>
    </row>
    <row r="37" spans="2:12" ht="15.75">
      <c r="B37" s="125"/>
      <c r="C37" s="125">
        <v>87141000</v>
      </c>
      <c r="D37" s="122" t="s">
        <v>525</v>
      </c>
      <c r="E37" s="251" t="s">
        <v>524</v>
      </c>
      <c r="F37" s="252"/>
      <c r="G37" s="253"/>
      <c r="H37" s="245" t="s">
        <v>498</v>
      </c>
      <c r="I37" s="246"/>
      <c r="J37" s="247"/>
      <c r="K37" s="125">
        <v>1</v>
      </c>
      <c r="L37" s="126" t="s">
        <v>506</v>
      </c>
    </row>
    <row r="38" spans="2:12" ht="15.75">
      <c r="B38" s="125"/>
      <c r="C38" s="125">
        <v>87141000</v>
      </c>
      <c r="D38" s="122" t="s">
        <v>515</v>
      </c>
      <c r="E38" s="251" t="s">
        <v>514</v>
      </c>
      <c r="F38" s="252"/>
      <c r="G38" s="253"/>
      <c r="H38" s="245" t="s">
        <v>499</v>
      </c>
      <c r="I38" s="246"/>
      <c r="J38" s="247"/>
      <c r="K38" s="125">
        <v>1</v>
      </c>
      <c r="L38" s="126" t="s">
        <v>537</v>
      </c>
    </row>
    <row r="39" spans="2:12" ht="15.75">
      <c r="B39" s="125"/>
      <c r="C39" s="125">
        <v>87141000</v>
      </c>
      <c r="D39" s="122" t="s">
        <v>513</v>
      </c>
      <c r="E39" s="251" t="s">
        <v>512</v>
      </c>
      <c r="F39" s="252"/>
      <c r="G39" s="253"/>
      <c r="H39" s="245" t="s">
        <v>500</v>
      </c>
      <c r="I39" s="246"/>
      <c r="J39" s="247"/>
      <c r="K39" s="125">
        <v>1</v>
      </c>
      <c r="L39" s="126" t="s">
        <v>537</v>
      </c>
    </row>
    <row r="40" spans="2:12" ht="15.75">
      <c r="B40" s="125"/>
      <c r="C40" s="125">
        <v>87141000</v>
      </c>
      <c r="D40" s="122" t="s">
        <v>509</v>
      </c>
      <c r="E40" s="127" t="s">
        <v>508</v>
      </c>
      <c r="F40" s="128"/>
      <c r="G40" s="129"/>
      <c r="H40" s="245" t="s">
        <v>501</v>
      </c>
      <c r="I40" s="246"/>
      <c r="J40" s="247"/>
      <c r="K40" s="125">
        <v>1</v>
      </c>
      <c r="L40" s="126" t="s">
        <v>537</v>
      </c>
    </row>
    <row r="41" spans="2:12" ht="15.75">
      <c r="B41" s="125"/>
      <c r="C41" s="125">
        <v>87141000</v>
      </c>
      <c r="D41" s="122" t="s">
        <v>511</v>
      </c>
      <c r="E41" s="251" t="s">
        <v>510</v>
      </c>
      <c r="F41" s="252"/>
      <c r="G41" s="253"/>
      <c r="H41" s="245" t="s">
        <v>502</v>
      </c>
      <c r="I41" s="246"/>
      <c r="J41" s="247"/>
      <c r="K41" s="125">
        <v>1</v>
      </c>
      <c r="L41" s="126" t="s">
        <v>506</v>
      </c>
    </row>
    <row r="42" spans="2:12" ht="15.75">
      <c r="B42" s="125"/>
      <c r="C42" s="125">
        <v>84219999</v>
      </c>
      <c r="D42" s="122" t="s">
        <v>517</v>
      </c>
      <c r="E42" s="251" t="s">
        <v>516</v>
      </c>
      <c r="F42" s="252"/>
      <c r="G42" s="253"/>
      <c r="H42" s="245" t="s">
        <v>503</v>
      </c>
      <c r="I42" s="246"/>
      <c r="J42" s="247"/>
      <c r="K42" s="125">
        <v>1</v>
      </c>
      <c r="L42" s="126" t="s">
        <v>505</v>
      </c>
    </row>
    <row r="43" spans="2:12" ht="15.75">
      <c r="B43" s="125"/>
      <c r="C43" s="125">
        <v>84219999</v>
      </c>
      <c r="D43" s="122" t="s">
        <v>519</v>
      </c>
      <c r="E43" s="251" t="s">
        <v>518</v>
      </c>
      <c r="F43" s="252"/>
      <c r="G43" s="253"/>
      <c r="H43" s="245" t="s">
        <v>504</v>
      </c>
      <c r="I43" s="246"/>
      <c r="J43" s="247"/>
      <c r="K43" s="125">
        <v>1</v>
      </c>
      <c r="L43" s="126" t="s">
        <v>505</v>
      </c>
    </row>
    <row r="44" spans="2:12" ht="15.75">
      <c r="B44" s="125" t="s">
        <v>475</v>
      </c>
      <c r="C44" s="125">
        <v>87141000</v>
      </c>
      <c r="D44" s="122" t="s">
        <v>521</v>
      </c>
      <c r="E44" s="251" t="s">
        <v>520</v>
      </c>
      <c r="F44" s="252"/>
      <c r="G44" s="253"/>
      <c r="H44" s="245" t="s">
        <v>494</v>
      </c>
      <c r="I44" s="246"/>
      <c r="J44" s="247"/>
      <c r="K44" s="125">
        <v>1</v>
      </c>
      <c r="L44" s="126" t="s">
        <v>505</v>
      </c>
    </row>
    <row r="45" spans="2:12" ht="15.75">
      <c r="B45" s="125"/>
      <c r="C45" s="125">
        <v>87141000</v>
      </c>
      <c r="D45" s="122" t="s">
        <v>528</v>
      </c>
      <c r="E45" s="251" t="s">
        <v>507</v>
      </c>
      <c r="F45" s="252"/>
      <c r="G45" s="253"/>
      <c r="H45" s="245" t="s">
        <v>495</v>
      </c>
      <c r="I45" s="246"/>
      <c r="J45" s="247"/>
      <c r="K45" s="125">
        <v>1</v>
      </c>
      <c r="L45" s="126" t="s">
        <v>505</v>
      </c>
    </row>
    <row r="46" spans="2:12" ht="15.75">
      <c r="B46" s="125"/>
      <c r="C46" s="125">
        <v>87141000</v>
      </c>
      <c r="D46" s="122" t="s">
        <v>523</v>
      </c>
      <c r="E46" s="251" t="s">
        <v>522</v>
      </c>
      <c r="F46" s="252"/>
      <c r="G46" s="253"/>
      <c r="H46" s="245" t="s">
        <v>496</v>
      </c>
      <c r="I46" s="246"/>
      <c r="J46" s="247"/>
      <c r="K46" s="125">
        <v>1</v>
      </c>
      <c r="L46" s="126" t="s">
        <v>505</v>
      </c>
    </row>
    <row r="47" spans="2:12" ht="15.75">
      <c r="B47" s="125"/>
      <c r="C47" s="125">
        <v>87141000</v>
      </c>
      <c r="D47" s="122" t="s">
        <v>527</v>
      </c>
      <c r="E47" s="251" t="s">
        <v>526</v>
      </c>
      <c r="F47" s="252"/>
      <c r="G47" s="253"/>
      <c r="H47" s="245" t="s">
        <v>497</v>
      </c>
      <c r="I47" s="246"/>
      <c r="J47" s="247"/>
      <c r="K47" s="125">
        <v>1</v>
      </c>
      <c r="L47" s="126" t="s">
        <v>506</v>
      </c>
    </row>
    <row r="48" spans="2:12" ht="15.75">
      <c r="B48" s="125"/>
      <c r="C48" s="125">
        <v>87141000</v>
      </c>
      <c r="D48" s="122" t="s">
        <v>525</v>
      </c>
      <c r="E48" s="251" t="s">
        <v>524</v>
      </c>
      <c r="F48" s="252"/>
      <c r="G48" s="253"/>
      <c r="H48" s="245" t="s">
        <v>498</v>
      </c>
      <c r="I48" s="246"/>
      <c r="J48" s="247"/>
      <c r="K48" s="125">
        <v>1</v>
      </c>
      <c r="L48" s="126" t="s">
        <v>506</v>
      </c>
    </row>
    <row r="49" spans="2:12" ht="15.75">
      <c r="B49" s="125"/>
      <c r="C49" s="125">
        <v>87141000</v>
      </c>
      <c r="D49" s="122" t="s">
        <v>515</v>
      </c>
      <c r="E49" s="251" t="s">
        <v>514</v>
      </c>
      <c r="F49" s="252"/>
      <c r="G49" s="253"/>
      <c r="H49" s="245" t="s">
        <v>499</v>
      </c>
      <c r="I49" s="246"/>
      <c r="J49" s="247"/>
      <c r="K49" s="125">
        <v>1</v>
      </c>
      <c r="L49" s="126" t="s">
        <v>506</v>
      </c>
    </row>
    <row r="50" spans="2:12" ht="15.75">
      <c r="B50" s="125"/>
      <c r="C50" s="125">
        <v>87141000</v>
      </c>
      <c r="D50" s="122" t="s">
        <v>513</v>
      </c>
      <c r="E50" s="251" t="s">
        <v>512</v>
      </c>
      <c r="F50" s="252"/>
      <c r="G50" s="253"/>
      <c r="H50" s="245" t="s">
        <v>500</v>
      </c>
      <c r="I50" s="246"/>
      <c r="J50" s="247"/>
      <c r="K50" s="125">
        <v>1</v>
      </c>
      <c r="L50" s="126" t="s">
        <v>506</v>
      </c>
    </row>
    <row r="51" spans="2:12" ht="15.75">
      <c r="B51" s="125"/>
      <c r="C51" s="125">
        <v>87141000</v>
      </c>
      <c r="D51" s="122" t="s">
        <v>509</v>
      </c>
      <c r="E51" s="127" t="s">
        <v>508</v>
      </c>
      <c r="F51" s="128"/>
      <c r="G51" s="129"/>
      <c r="H51" s="245" t="s">
        <v>501</v>
      </c>
      <c r="I51" s="246"/>
      <c r="J51" s="247"/>
      <c r="K51" s="125">
        <v>1</v>
      </c>
      <c r="L51" s="126" t="s">
        <v>506</v>
      </c>
    </row>
    <row r="52" spans="2:12" ht="15.75">
      <c r="B52" s="125"/>
      <c r="C52" s="125">
        <v>87141000</v>
      </c>
      <c r="D52" s="122" t="s">
        <v>511</v>
      </c>
      <c r="E52" s="251" t="s">
        <v>510</v>
      </c>
      <c r="F52" s="252"/>
      <c r="G52" s="253"/>
      <c r="H52" s="245" t="s">
        <v>502</v>
      </c>
      <c r="I52" s="246"/>
      <c r="J52" s="247"/>
      <c r="K52" s="125">
        <v>1</v>
      </c>
      <c r="L52" s="126" t="s">
        <v>506</v>
      </c>
    </row>
    <row r="53" spans="2:12" ht="15.75">
      <c r="B53" s="125"/>
      <c r="C53" s="125">
        <v>87141000</v>
      </c>
      <c r="D53" s="122" t="s">
        <v>532</v>
      </c>
      <c r="E53" s="251" t="s">
        <v>531</v>
      </c>
      <c r="F53" s="252"/>
      <c r="G53" s="253"/>
      <c r="H53" s="251" t="s">
        <v>529</v>
      </c>
      <c r="I53" s="252"/>
      <c r="J53" s="253"/>
      <c r="K53" s="130">
        <v>1</v>
      </c>
      <c r="L53" s="126" t="s">
        <v>506</v>
      </c>
    </row>
    <row r="54" spans="2:12" ht="15.75">
      <c r="B54" s="125"/>
      <c r="C54" s="125">
        <v>87141000</v>
      </c>
      <c r="D54" s="122" t="s">
        <v>534</v>
      </c>
      <c r="E54" s="251" t="s">
        <v>533</v>
      </c>
      <c r="F54" s="252"/>
      <c r="G54" s="253"/>
      <c r="H54" s="254" t="s">
        <v>530</v>
      </c>
      <c r="I54" s="252"/>
      <c r="J54" s="253"/>
      <c r="K54" s="130">
        <v>1</v>
      </c>
      <c r="L54" s="126" t="s">
        <v>506</v>
      </c>
    </row>
    <row r="55" spans="2:12" ht="15.75">
      <c r="B55" s="125" t="s">
        <v>476</v>
      </c>
      <c r="C55" s="111"/>
      <c r="D55" s="110"/>
      <c r="E55" s="255"/>
      <c r="F55" s="256"/>
      <c r="G55" s="257"/>
      <c r="H55" s="255"/>
      <c r="I55" s="256"/>
      <c r="J55" s="257"/>
      <c r="K55" s="119"/>
      <c r="L55" s="118"/>
    </row>
    <row r="56" spans="2:12" ht="15.75">
      <c r="B56" s="111"/>
      <c r="C56" s="111"/>
      <c r="D56" s="110"/>
      <c r="E56" s="255"/>
      <c r="F56" s="256"/>
      <c r="G56" s="257"/>
      <c r="H56" s="248"/>
      <c r="I56" s="249"/>
      <c r="J56" s="250"/>
      <c r="K56" s="119"/>
      <c r="L56" s="118"/>
    </row>
    <row r="57" spans="2:12" ht="15.75">
      <c r="B57" s="112"/>
      <c r="C57" s="112"/>
      <c r="D57" s="112"/>
      <c r="E57" s="112"/>
      <c r="F57" s="112"/>
      <c r="G57" s="120"/>
      <c r="H57" s="120"/>
      <c r="I57" s="120"/>
      <c r="J57" s="109" t="s">
        <v>30</v>
      </c>
      <c r="K57" s="121">
        <f>SUM(K33:K56)</f>
        <v>22</v>
      </c>
      <c r="L57" s="120"/>
    </row>
  </sheetData>
  <sortState ref="B8:G26">
    <sortCondition descending="1" ref="F8:F26"/>
  </sortState>
  <mergeCells count="52">
    <mergeCell ref="H32:J32"/>
    <mergeCell ref="B1:G1"/>
    <mergeCell ref="C3:G3"/>
    <mergeCell ref="C4:G4"/>
    <mergeCell ref="C5:G5"/>
    <mergeCell ref="E32:G32"/>
    <mergeCell ref="E38:G38"/>
    <mergeCell ref="E39:G39"/>
    <mergeCell ref="E41:G41"/>
    <mergeCell ref="E42:G42"/>
    <mergeCell ref="E33:G33"/>
    <mergeCell ref="E34:G34"/>
    <mergeCell ref="E35:G35"/>
    <mergeCell ref="E36:G36"/>
    <mergeCell ref="E37:G37"/>
    <mergeCell ref="E43:G43"/>
    <mergeCell ref="E44:G44"/>
    <mergeCell ref="E45:G45"/>
    <mergeCell ref="E46:G46"/>
    <mergeCell ref="E56:G56"/>
    <mergeCell ref="E47:G47"/>
    <mergeCell ref="E48:G48"/>
    <mergeCell ref="E49:G49"/>
    <mergeCell ref="E50:G50"/>
    <mergeCell ref="E52:G52"/>
    <mergeCell ref="E53:G53"/>
    <mergeCell ref="E54:G54"/>
    <mergeCell ref="E55:G55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H43:J43"/>
    <mergeCell ref="H44:J44"/>
    <mergeCell ref="H45:J45"/>
    <mergeCell ref="H46:J46"/>
    <mergeCell ref="H56:J56"/>
    <mergeCell ref="H47:J47"/>
    <mergeCell ref="H48:J48"/>
    <mergeCell ref="H49:J49"/>
    <mergeCell ref="H50:J50"/>
    <mergeCell ref="H51:J51"/>
    <mergeCell ref="H52:J52"/>
    <mergeCell ref="H53:J53"/>
    <mergeCell ref="H54:J54"/>
    <mergeCell ref="H55:J55"/>
  </mergeCells>
  <phoneticPr fontId="36" type="noConversion"/>
  <pageMargins left="0.511811024" right="0.511811024" top="0.78740157499999996" bottom="0.78740157499999996" header="0.31496062000000002" footer="0.31496062000000002"/>
  <pageSetup paperSize="9" scale="37" orientation="portrait" r:id="rId1"/>
  <ignoredErrors>
    <ignoredError sqref="B8:C20 B23:C26 B21:C22 D33 D46:D48 D35 D44 D36:D37 D38:D39 D40:D43 D34 D45 D49:D52 D53:D5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7"/>
  <sheetViews>
    <sheetView zoomScale="78" zoomScaleNormal="78" workbookViewId="0">
      <selection activeCell="L36" sqref="L36"/>
    </sheetView>
  </sheetViews>
  <sheetFormatPr defaultRowHeight="15"/>
  <cols>
    <col min="2" max="2" width="18.42578125" style="106" customWidth="1"/>
    <col min="3" max="3" width="15.140625" style="106" customWidth="1"/>
    <col min="4" max="4" width="30.7109375" style="106" customWidth="1"/>
    <col min="5" max="5" width="20.7109375" style="106" customWidth="1"/>
    <col min="6" max="6" width="24.42578125" style="106" bestFit="1" customWidth="1"/>
    <col min="7" max="7" width="21.42578125" bestFit="1" customWidth="1"/>
    <col min="8" max="10" width="20.7109375" customWidth="1"/>
    <col min="11" max="11" width="16.140625" style="106" customWidth="1"/>
    <col min="12" max="12" width="31" bestFit="1" customWidth="1"/>
  </cols>
  <sheetData>
    <row r="1" spans="2:7" ht="15.75">
      <c r="B1" s="259" t="s">
        <v>538</v>
      </c>
      <c r="C1" s="260"/>
      <c r="D1" s="260"/>
      <c r="E1" s="260"/>
      <c r="F1" s="260"/>
      <c r="G1" s="261"/>
    </row>
    <row r="2" spans="2:7">
      <c r="B2" s="107"/>
    </row>
    <row r="3" spans="2:7" ht="15.75">
      <c r="B3" s="108" t="s">
        <v>3</v>
      </c>
      <c r="C3" s="262" t="s">
        <v>493</v>
      </c>
      <c r="D3" s="262"/>
      <c r="E3" s="262"/>
      <c r="F3" s="262"/>
      <c r="G3" s="262"/>
    </row>
    <row r="4" spans="2:7" ht="15.75">
      <c r="B4" s="108" t="s">
        <v>470</v>
      </c>
      <c r="C4" s="262" t="s">
        <v>535</v>
      </c>
      <c r="D4" s="262"/>
      <c r="E4" s="262"/>
      <c r="F4" s="262"/>
      <c r="G4" s="262"/>
    </row>
    <row r="5" spans="2:7" ht="15.75">
      <c r="B5" s="108" t="s">
        <v>4</v>
      </c>
      <c r="C5" s="262">
        <v>2025</v>
      </c>
      <c r="D5" s="262"/>
      <c r="E5" s="262"/>
      <c r="F5" s="262"/>
      <c r="G5" s="262"/>
    </row>
    <row r="7" spans="2:7" ht="15.75">
      <c r="B7" s="117" t="s">
        <v>14</v>
      </c>
      <c r="C7" s="117" t="s">
        <v>445</v>
      </c>
      <c r="D7" s="117" t="s">
        <v>15</v>
      </c>
      <c r="E7" s="117" t="s">
        <v>469</v>
      </c>
      <c r="F7" s="117" t="s">
        <v>468</v>
      </c>
      <c r="G7" s="117" t="s">
        <v>467</v>
      </c>
    </row>
    <row r="8" spans="2:7" ht="15.75">
      <c r="B8" s="122" t="s">
        <v>24</v>
      </c>
      <c r="C8" s="122" t="s">
        <v>444</v>
      </c>
      <c r="D8" s="123" t="s">
        <v>474</v>
      </c>
      <c r="E8" s="124">
        <v>25000</v>
      </c>
      <c r="F8" s="124">
        <v>11</v>
      </c>
      <c r="G8" s="132">
        <f t="shared" ref="G8:G26" si="0">F8*E8</f>
        <v>275000</v>
      </c>
    </row>
    <row r="9" spans="2:7" ht="15.75">
      <c r="B9" s="122" t="s">
        <v>24</v>
      </c>
      <c r="C9" s="122" t="s">
        <v>444</v>
      </c>
      <c r="D9" s="123" t="s">
        <v>475</v>
      </c>
      <c r="E9" s="124">
        <v>24300</v>
      </c>
      <c r="F9" s="124">
        <v>11</v>
      </c>
      <c r="G9" s="132">
        <f t="shared" si="0"/>
        <v>267300</v>
      </c>
    </row>
    <row r="10" spans="2:7" ht="15.75">
      <c r="B10" s="122" t="s">
        <v>24</v>
      </c>
      <c r="C10" s="122" t="s">
        <v>444</v>
      </c>
      <c r="D10" s="123" t="s">
        <v>476</v>
      </c>
      <c r="E10" s="124">
        <v>12300</v>
      </c>
      <c r="F10" s="124">
        <v>10</v>
      </c>
      <c r="G10" s="132">
        <f t="shared" si="0"/>
        <v>123000</v>
      </c>
    </row>
    <row r="11" spans="2:7" ht="15.75">
      <c r="B11" s="122" t="s">
        <v>24</v>
      </c>
      <c r="C11" s="122" t="s">
        <v>444</v>
      </c>
      <c r="D11" s="123" t="s">
        <v>477</v>
      </c>
      <c r="E11" s="124">
        <v>10000</v>
      </c>
      <c r="F11" s="124">
        <v>9</v>
      </c>
      <c r="G11" s="132">
        <f t="shared" si="0"/>
        <v>90000</v>
      </c>
    </row>
    <row r="12" spans="2:7" ht="15.75">
      <c r="B12" s="122" t="s">
        <v>24</v>
      </c>
      <c r="C12" s="122" t="s">
        <v>444</v>
      </c>
      <c r="D12" s="123" t="s">
        <v>478</v>
      </c>
      <c r="E12" s="124">
        <v>15300</v>
      </c>
      <c r="F12" s="124">
        <v>9</v>
      </c>
      <c r="G12" s="132">
        <f t="shared" si="0"/>
        <v>137700</v>
      </c>
    </row>
    <row r="13" spans="2:7" ht="15.75">
      <c r="B13" s="122" t="s">
        <v>24</v>
      </c>
      <c r="C13" s="122" t="s">
        <v>444</v>
      </c>
      <c r="D13" s="123" t="s">
        <v>479</v>
      </c>
      <c r="E13" s="124">
        <v>14800</v>
      </c>
      <c r="F13" s="124">
        <v>8</v>
      </c>
      <c r="G13" s="132">
        <f t="shared" si="0"/>
        <v>118400</v>
      </c>
    </row>
    <row r="14" spans="2:7" ht="15.75">
      <c r="B14" s="122" t="s">
        <v>24</v>
      </c>
      <c r="C14" s="122" t="s">
        <v>444</v>
      </c>
      <c r="D14" s="123" t="s">
        <v>480</v>
      </c>
      <c r="E14" s="124">
        <v>12500</v>
      </c>
      <c r="F14" s="124">
        <v>8</v>
      </c>
      <c r="G14" s="132">
        <f t="shared" si="0"/>
        <v>100000</v>
      </c>
    </row>
    <row r="15" spans="2:7" ht="15.75">
      <c r="B15" s="122" t="s">
        <v>24</v>
      </c>
      <c r="C15" s="122" t="s">
        <v>444</v>
      </c>
      <c r="D15" s="123" t="s">
        <v>481</v>
      </c>
      <c r="E15" s="124">
        <v>9000</v>
      </c>
      <c r="F15" s="124">
        <v>7</v>
      </c>
      <c r="G15" s="132">
        <f t="shared" si="0"/>
        <v>63000</v>
      </c>
    </row>
    <row r="16" spans="2:7" ht="15.75">
      <c r="B16" s="122" t="s">
        <v>24</v>
      </c>
      <c r="C16" s="122" t="s">
        <v>444</v>
      </c>
      <c r="D16" s="123" t="s">
        <v>482</v>
      </c>
      <c r="E16" s="124">
        <v>7500</v>
      </c>
      <c r="F16" s="124">
        <v>5</v>
      </c>
      <c r="G16" s="132">
        <f t="shared" si="0"/>
        <v>37500</v>
      </c>
    </row>
    <row r="17" spans="2:12" ht="15.75">
      <c r="B17" s="122" t="s">
        <v>24</v>
      </c>
      <c r="C17" s="122" t="s">
        <v>444</v>
      </c>
      <c r="D17" s="123" t="s">
        <v>483</v>
      </c>
      <c r="E17" s="124">
        <v>6500</v>
      </c>
      <c r="F17" s="124">
        <v>5</v>
      </c>
      <c r="G17" s="132">
        <f t="shared" si="0"/>
        <v>32500</v>
      </c>
    </row>
    <row r="18" spans="2:12" ht="15.75">
      <c r="B18" s="122" t="s">
        <v>24</v>
      </c>
      <c r="C18" s="122" t="s">
        <v>444</v>
      </c>
      <c r="D18" s="123" t="s">
        <v>484</v>
      </c>
      <c r="E18" s="124">
        <v>5000</v>
      </c>
      <c r="F18" s="124">
        <v>3</v>
      </c>
      <c r="G18" s="132">
        <f t="shared" si="0"/>
        <v>15000</v>
      </c>
    </row>
    <row r="19" spans="2:12" ht="15.75">
      <c r="B19" s="122" t="s">
        <v>448</v>
      </c>
      <c r="C19" s="122" t="s">
        <v>473</v>
      </c>
      <c r="D19" s="123" t="s">
        <v>485</v>
      </c>
      <c r="E19" s="124">
        <v>3500</v>
      </c>
      <c r="F19" s="124">
        <v>3</v>
      </c>
      <c r="G19" s="132">
        <f t="shared" si="0"/>
        <v>10500</v>
      </c>
    </row>
    <row r="20" spans="2:12" ht="15.75">
      <c r="B20" s="122" t="s">
        <v>448</v>
      </c>
      <c r="C20" s="122" t="s">
        <v>473</v>
      </c>
      <c r="D20" s="123" t="s">
        <v>486</v>
      </c>
      <c r="E20" s="124">
        <v>2500</v>
      </c>
      <c r="F20" s="124">
        <v>3</v>
      </c>
      <c r="G20" s="132">
        <f t="shared" si="0"/>
        <v>7500</v>
      </c>
    </row>
    <row r="21" spans="2:12" ht="15.75">
      <c r="B21" s="122" t="s">
        <v>448</v>
      </c>
      <c r="C21" s="122" t="s">
        <v>473</v>
      </c>
      <c r="D21" s="123" t="s">
        <v>487</v>
      </c>
      <c r="E21" s="124">
        <v>1800</v>
      </c>
      <c r="F21" s="124">
        <v>2</v>
      </c>
      <c r="G21" s="132">
        <f t="shared" si="0"/>
        <v>3600</v>
      </c>
    </row>
    <row r="22" spans="2:12" ht="15.75">
      <c r="B22" s="122" t="s">
        <v>448</v>
      </c>
      <c r="C22" s="122" t="s">
        <v>473</v>
      </c>
      <c r="D22" s="123" t="s">
        <v>488</v>
      </c>
      <c r="E22" s="124">
        <v>1500</v>
      </c>
      <c r="F22" s="124">
        <v>2</v>
      </c>
      <c r="G22" s="132">
        <f t="shared" si="0"/>
        <v>3000</v>
      </c>
    </row>
    <row r="23" spans="2:12" ht="15.75">
      <c r="B23" s="122" t="s">
        <v>448</v>
      </c>
      <c r="C23" s="122" t="s">
        <v>473</v>
      </c>
      <c r="D23" s="123" t="s">
        <v>489</v>
      </c>
      <c r="E23" s="124">
        <v>1400</v>
      </c>
      <c r="F23" s="124">
        <v>0</v>
      </c>
      <c r="G23" s="132">
        <f t="shared" si="0"/>
        <v>0</v>
      </c>
    </row>
    <row r="24" spans="2:12" ht="15.75">
      <c r="B24" s="122" t="s">
        <v>448</v>
      </c>
      <c r="C24" s="122" t="s">
        <v>473</v>
      </c>
      <c r="D24" s="123" t="s">
        <v>490</v>
      </c>
      <c r="E24" s="124">
        <v>1350</v>
      </c>
      <c r="F24" s="124">
        <v>0</v>
      </c>
      <c r="G24" s="132">
        <f t="shared" si="0"/>
        <v>0</v>
      </c>
    </row>
    <row r="25" spans="2:12" ht="15.75">
      <c r="B25" s="122" t="s">
        <v>448</v>
      </c>
      <c r="C25" s="122" t="s">
        <v>473</v>
      </c>
      <c r="D25" s="123" t="s">
        <v>491</v>
      </c>
      <c r="E25" s="124">
        <v>1200</v>
      </c>
      <c r="F25" s="124">
        <v>0</v>
      </c>
      <c r="G25" s="132">
        <f t="shared" si="0"/>
        <v>0</v>
      </c>
    </row>
    <row r="26" spans="2:12" ht="15.75">
      <c r="B26" s="122" t="s">
        <v>448</v>
      </c>
      <c r="C26" s="122" t="s">
        <v>473</v>
      </c>
      <c r="D26" s="123" t="s">
        <v>492</v>
      </c>
      <c r="E26" s="124">
        <v>950</v>
      </c>
      <c r="F26" s="124">
        <v>0</v>
      </c>
      <c r="G26" s="132">
        <f t="shared" si="0"/>
        <v>0</v>
      </c>
    </row>
    <row r="27" spans="2:12" ht="15.75">
      <c r="B27" s="112"/>
      <c r="C27" s="112"/>
      <c r="D27" s="113" t="s">
        <v>30</v>
      </c>
      <c r="E27" s="114">
        <f>SUM(E8:E26)</f>
        <v>156400</v>
      </c>
      <c r="F27" s="114">
        <f>SUM(F8:F26)</f>
        <v>96</v>
      </c>
      <c r="G27" s="114">
        <f>SUM(G8:G26)</f>
        <v>1284000</v>
      </c>
    </row>
    <row r="28" spans="2:12" ht="15.75">
      <c r="B28" s="112"/>
      <c r="C28" s="112"/>
      <c r="D28" s="112"/>
      <c r="E28" s="112"/>
      <c r="F28" s="115" t="s">
        <v>466</v>
      </c>
      <c r="G28" s="116">
        <f>G27/E27</f>
        <v>8.2097186700767271</v>
      </c>
    </row>
    <row r="32" spans="2:12" ht="15.75">
      <c r="B32" s="117" t="s">
        <v>15</v>
      </c>
      <c r="C32" s="117" t="s">
        <v>70</v>
      </c>
      <c r="D32" s="117" t="s">
        <v>71</v>
      </c>
      <c r="E32" s="258" t="s">
        <v>465</v>
      </c>
      <c r="F32" s="258"/>
      <c r="G32" s="258"/>
      <c r="H32" s="258" t="s">
        <v>536</v>
      </c>
      <c r="I32" s="258"/>
      <c r="J32" s="258"/>
      <c r="K32" s="117" t="s">
        <v>463</v>
      </c>
      <c r="L32" s="117" t="s">
        <v>462</v>
      </c>
    </row>
    <row r="33" spans="2:12" ht="15.75">
      <c r="B33" s="125" t="s">
        <v>474</v>
      </c>
      <c r="C33" s="125">
        <v>87141000</v>
      </c>
      <c r="D33" s="122" t="s">
        <v>562</v>
      </c>
      <c r="E33" s="251" t="s">
        <v>561</v>
      </c>
      <c r="F33" s="252"/>
      <c r="G33" s="253"/>
      <c r="H33" s="245" t="s">
        <v>539</v>
      </c>
      <c r="I33" s="246"/>
      <c r="J33" s="247"/>
      <c r="K33" s="125">
        <v>1</v>
      </c>
      <c r="L33" s="126" t="s">
        <v>605</v>
      </c>
    </row>
    <row r="34" spans="2:12" ht="15.75">
      <c r="B34" s="125"/>
      <c r="C34" s="125">
        <v>87141000</v>
      </c>
      <c r="D34" s="122" t="s">
        <v>564</v>
      </c>
      <c r="E34" s="251" t="s">
        <v>563</v>
      </c>
      <c r="F34" s="252"/>
      <c r="G34" s="253"/>
      <c r="H34" s="245" t="s">
        <v>540</v>
      </c>
      <c r="I34" s="246"/>
      <c r="J34" s="247"/>
      <c r="K34" s="125">
        <v>1</v>
      </c>
      <c r="L34" s="126" t="s">
        <v>605</v>
      </c>
    </row>
    <row r="35" spans="2:12" ht="15.75">
      <c r="B35" s="125"/>
      <c r="C35" s="125">
        <v>87141000</v>
      </c>
      <c r="D35" s="122" t="s">
        <v>566</v>
      </c>
      <c r="E35" s="251" t="s">
        <v>565</v>
      </c>
      <c r="F35" s="252"/>
      <c r="G35" s="253"/>
      <c r="H35" s="245" t="s">
        <v>541</v>
      </c>
      <c r="I35" s="246"/>
      <c r="J35" s="247"/>
      <c r="K35" s="125">
        <v>1</v>
      </c>
      <c r="L35" s="126" t="s">
        <v>605</v>
      </c>
    </row>
    <row r="36" spans="2:12" ht="15.75">
      <c r="B36" s="125"/>
      <c r="C36" s="125">
        <v>87141000</v>
      </c>
      <c r="D36" s="122" t="s">
        <v>568</v>
      </c>
      <c r="E36" s="251" t="s">
        <v>567</v>
      </c>
      <c r="F36" s="252"/>
      <c r="G36" s="253"/>
      <c r="H36" s="245" t="s">
        <v>542</v>
      </c>
      <c r="I36" s="246"/>
      <c r="J36" s="247"/>
      <c r="K36" s="125">
        <v>1</v>
      </c>
      <c r="L36" s="126" t="s">
        <v>606</v>
      </c>
    </row>
    <row r="37" spans="2:12" ht="15.75">
      <c r="B37" s="125"/>
      <c r="C37" s="125">
        <v>87141000</v>
      </c>
      <c r="D37" s="122" t="s">
        <v>570</v>
      </c>
      <c r="E37" s="251" t="s">
        <v>569</v>
      </c>
      <c r="F37" s="252"/>
      <c r="G37" s="253"/>
      <c r="H37" s="245" t="s">
        <v>543</v>
      </c>
      <c r="I37" s="246"/>
      <c r="J37" s="247"/>
      <c r="K37" s="125">
        <v>1</v>
      </c>
      <c r="L37" s="126" t="s">
        <v>606</v>
      </c>
    </row>
    <row r="38" spans="2:12" ht="15.75">
      <c r="B38" s="125"/>
      <c r="C38" s="125">
        <v>87141000</v>
      </c>
      <c r="D38" s="122" t="s">
        <v>572</v>
      </c>
      <c r="E38" s="251" t="s">
        <v>571</v>
      </c>
      <c r="F38" s="252"/>
      <c r="G38" s="253"/>
      <c r="H38" s="245" t="s">
        <v>544</v>
      </c>
      <c r="I38" s="246"/>
      <c r="J38" s="247"/>
      <c r="K38" s="125">
        <v>1</v>
      </c>
      <c r="L38" s="126" t="s">
        <v>537</v>
      </c>
    </row>
    <row r="39" spans="2:12" ht="15.75">
      <c r="B39" s="125"/>
      <c r="C39" s="125">
        <v>87141000</v>
      </c>
      <c r="D39" s="122" t="s">
        <v>574</v>
      </c>
      <c r="E39" s="251" t="s">
        <v>573</v>
      </c>
      <c r="F39" s="252"/>
      <c r="G39" s="253"/>
      <c r="H39" s="245" t="s">
        <v>545</v>
      </c>
      <c r="I39" s="246"/>
      <c r="J39" s="247"/>
      <c r="K39" s="125">
        <v>1</v>
      </c>
      <c r="L39" s="126" t="s">
        <v>537</v>
      </c>
    </row>
    <row r="40" spans="2:12" ht="15.75">
      <c r="B40" s="125"/>
      <c r="C40" s="125">
        <v>87141000</v>
      </c>
      <c r="D40" s="122" t="s">
        <v>576</v>
      </c>
      <c r="E40" s="127" t="s">
        <v>575</v>
      </c>
      <c r="F40" s="128"/>
      <c r="G40" s="129"/>
      <c r="H40" s="245" t="s">
        <v>546</v>
      </c>
      <c r="I40" s="246"/>
      <c r="J40" s="247"/>
      <c r="K40" s="125">
        <v>1</v>
      </c>
      <c r="L40" s="126" t="s">
        <v>537</v>
      </c>
    </row>
    <row r="41" spans="2:12" ht="15.75">
      <c r="B41" s="125"/>
      <c r="C41" s="125">
        <v>87141000</v>
      </c>
      <c r="D41" s="122" t="s">
        <v>578</v>
      </c>
      <c r="E41" s="251" t="s">
        <v>577</v>
      </c>
      <c r="F41" s="252"/>
      <c r="G41" s="253"/>
      <c r="H41" s="245" t="s">
        <v>547</v>
      </c>
      <c r="I41" s="246"/>
      <c r="J41" s="247"/>
      <c r="K41" s="125">
        <v>1</v>
      </c>
      <c r="L41" s="126" t="s">
        <v>605</v>
      </c>
    </row>
    <row r="42" spans="2:12" ht="15.75">
      <c r="B42" s="125"/>
      <c r="C42" s="125">
        <v>87141000</v>
      </c>
      <c r="D42" s="122" t="s">
        <v>580</v>
      </c>
      <c r="E42" s="251" t="s">
        <v>579</v>
      </c>
      <c r="F42" s="252"/>
      <c r="G42" s="253"/>
      <c r="H42" s="245" t="s">
        <v>548</v>
      </c>
      <c r="I42" s="246"/>
      <c r="J42" s="247"/>
      <c r="K42" s="125">
        <v>1</v>
      </c>
      <c r="L42" s="126" t="s">
        <v>605</v>
      </c>
    </row>
    <row r="43" spans="2:12" ht="15.75">
      <c r="B43" s="125"/>
      <c r="C43" s="125">
        <v>87141000</v>
      </c>
      <c r="D43" s="122" t="s">
        <v>589</v>
      </c>
      <c r="E43" s="245" t="s">
        <v>581</v>
      </c>
      <c r="F43" s="246"/>
      <c r="G43" s="247"/>
      <c r="H43" s="245" t="s">
        <v>549</v>
      </c>
      <c r="I43" s="246"/>
      <c r="J43" s="247"/>
      <c r="K43" s="125">
        <v>1</v>
      </c>
      <c r="L43" s="126" t="s">
        <v>605</v>
      </c>
    </row>
    <row r="44" spans="2:12" ht="15.75">
      <c r="B44" s="125" t="s">
        <v>475</v>
      </c>
      <c r="C44" s="125">
        <v>87141000</v>
      </c>
      <c r="D44" s="122" t="s">
        <v>590</v>
      </c>
      <c r="E44" s="245" t="s">
        <v>582</v>
      </c>
      <c r="F44" s="246"/>
      <c r="G44" s="247"/>
      <c r="H44" s="245" t="s">
        <v>550</v>
      </c>
      <c r="I44" s="246"/>
      <c r="J44" s="247"/>
      <c r="K44" s="125">
        <v>1</v>
      </c>
      <c r="L44" s="126" t="s">
        <v>605</v>
      </c>
    </row>
    <row r="45" spans="2:12" ht="15.75">
      <c r="B45" s="125"/>
      <c r="C45" s="125">
        <v>87141000</v>
      </c>
      <c r="D45" s="122" t="s">
        <v>591</v>
      </c>
      <c r="E45" s="245" t="s">
        <v>588</v>
      </c>
      <c r="F45" s="246"/>
      <c r="G45" s="247"/>
      <c r="H45" s="245" t="s">
        <v>551</v>
      </c>
      <c r="I45" s="246"/>
      <c r="J45" s="247"/>
      <c r="K45" s="125">
        <v>1</v>
      </c>
      <c r="L45" s="126" t="s">
        <v>605</v>
      </c>
    </row>
    <row r="46" spans="2:12" ht="15.75">
      <c r="B46" s="125"/>
      <c r="C46" s="125">
        <v>87141000</v>
      </c>
      <c r="D46" s="122" t="s">
        <v>592</v>
      </c>
      <c r="E46" s="245" t="s">
        <v>583</v>
      </c>
      <c r="F46" s="246"/>
      <c r="G46" s="247"/>
      <c r="H46" s="245" t="s">
        <v>552</v>
      </c>
      <c r="I46" s="246"/>
      <c r="J46" s="247"/>
      <c r="K46" s="125">
        <v>1</v>
      </c>
      <c r="L46" s="126" t="s">
        <v>605</v>
      </c>
    </row>
    <row r="47" spans="2:12" ht="15.75">
      <c r="B47" s="125"/>
      <c r="C47" s="125">
        <v>87141000</v>
      </c>
      <c r="D47" s="122" t="s">
        <v>593</v>
      </c>
      <c r="E47" s="245" t="s">
        <v>594</v>
      </c>
      <c r="F47" s="246"/>
      <c r="G47" s="247"/>
      <c r="H47" s="245" t="s">
        <v>553</v>
      </c>
      <c r="I47" s="246"/>
      <c r="J47" s="247"/>
      <c r="K47" s="125">
        <v>1</v>
      </c>
      <c r="L47" s="126" t="s">
        <v>606</v>
      </c>
    </row>
    <row r="48" spans="2:12" ht="15.75">
      <c r="B48" s="125"/>
      <c r="C48" s="125">
        <v>87141000</v>
      </c>
      <c r="D48" s="122" t="s">
        <v>595</v>
      </c>
      <c r="E48" s="245" t="s">
        <v>584</v>
      </c>
      <c r="F48" s="246"/>
      <c r="G48" s="247"/>
      <c r="H48" s="245" t="s">
        <v>554</v>
      </c>
      <c r="I48" s="246"/>
      <c r="J48" s="247"/>
      <c r="K48" s="125">
        <v>1</v>
      </c>
      <c r="L48" s="126" t="s">
        <v>606</v>
      </c>
    </row>
    <row r="49" spans="2:12" ht="15.75">
      <c r="B49" s="125"/>
      <c r="C49" s="125">
        <v>87141000</v>
      </c>
      <c r="D49" s="122" t="s">
        <v>596</v>
      </c>
      <c r="E49" s="245" t="s">
        <v>587</v>
      </c>
      <c r="F49" s="246"/>
      <c r="G49" s="247"/>
      <c r="H49" s="245" t="s">
        <v>555</v>
      </c>
      <c r="I49" s="246"/>
      <c r="J49" s="247"/>
      <c r="K49" s="125">
        <v>1</v>
      </c>
      <c r="L49" s="126" t="s">
        <v>606</v>
      </c>
    </row>
    <row r="50" spans="2:12" ht="15.75">
      <c r="B50" s="125"/>
      <c r="C50" s="125">
        <v>87141000</v>
      </c>
      <c r="D50" s="122" t="s">
        <v>597</v>
      </c>
      <c r="E50" s="245" t="s">
        <v>585</v>
      </c>
      <c r="F50" s="246"/>
      <c r="G50" s="247"/>
      <c r="H50" s="245" t="s">
        <v>556</v>
      </c>
      <c r="I50" s="246"/>
      <c r="J50" s="247"/>
      <c r="K50" s="125">
        <v>1</v>
      </c>
      <c r="L50" s="126" t="s">
        <v>606</v>
      </c>
    </row>
    <row r="51" spans="2:12" ht="15.75">
      <c r="B51" s="125"/>
      <c r="C51" s="125">
        <v>87141000</v>
      </c>
      <c r="D51" s="122" t="s">
        <v>598</v>
      </c>
      <c r="E51" s="245" t="s">
        <v>599</v>
      </c>
      <c r="F51" s="246"/>
      <c r="G51" s="247"/>
      <c r="H51" s="245" t="s">
        <v>557</v>
      </c>
      <c r="I51" s="246"/>
      <c r="J51" s="247"/>
      <c r="K51" s="125">
        <v>1</v>
      </c>
      <c r="L51" s="126" t="s">
        <v>606</v>
      </c>
    </row>
    <row r="52" spans="2:12" ht="15.75">
      <c r="B52" s="125"/>
      <c r="C52" s="125">
        <v>87141000</v>
      </c>
      <c r="D52" s="122" t="s">
        <v>600</v>
      </c>
      <c r="E52" s="245" t="s">
        <v>586</v>
      </c>
      <c r="F52" s="246"/>
      <c r="G52" s="247"/>
      <c r="H52" s="245" t="s">
        <v>558</v>
      </c>
      <c r="I52" s="246"/>
      <c r="J52" s="247"/>
      <c r="K52" s="125">
        <v>1</v>
      </c>
      <c r="L52" s="126" t="s">
        <v>606</v>
      </c>
    </row>
    <row r="53" spans="2:12" ht="15.75">
      <c r="B53" s="125"/>
      <c r="C53" s="125">
        <v>87141000</v>
      </c>
      <c r="D53" s="122" t="s">
        <v>602</v>
      </c>
      <c r="E53" s="251" t="s">
        <v>601</v>
      </c>
      <c r="F53" s="252"/>
      <c r="G53" s="253"/>
      <c r="H53" s="251" t="s">
        <v>559</v>
      </c>
      <c r="I53" s="252"/>
      <c r="J53" s="253"/>
      <c r="K53" s="130">
        <v>1</v>
      </c>
      <c r="L53" s="126" t="s">
        <v>606</v>
      </c>
    </row>
    <row r="54" spans="2:12" ht="15.75">
      <c r="B54" s="125"/>
      <c r="C54" s="125">
        <v>84099112</v>
      </c>
      <c r="D54" s="122" t="s">
        <v>604</v>
      </c>
      <c r="E54" s="254" t="s">
        <v>603</v>
      </c>
      <c r="F54" s="252"/>
      <c r="G54" s="253"/>
      <c r="H54" s="254" t="s">
        <v>560</v>
      </c>
      <c r="I54" s="252"/>
      <c r="J54" s="253"/>
      <c r="K54" s="130">
        <v>1</v>
      </c>
      <c r="L54" s="126" t="s">
        <v>606</v>
      </c>
    </row>
    <row r="55" spans="2:12" ht="15.75">
      <c r="B55" s="125" t="s">
        <v>476</v>
      </c>
      <c r="C55" s="111"/>
      <c r="D55" s="110"/>
      <c r="E55" s="255"/>
      <c r="F55" s="256"/>
      <c r="G55" s="257"/>
      <c r="H55" s="255"/>
      <c r="I55" s="256"/>
      <c r="J55" s="257"/>
      <c r="K55" s="119"/>
      <c r="L55" s="118"/>
    </row>
    <row r="56" spans="2:12" ht="15.75">
      <c r="B56" s="111"/>
      <c r="C56" s="111"/>
      <c r="D56" s="110"/>
      <c r="E56" s="255"/>
      <c r="F56" s="256"/>
      <c r="G56" s="257"/>
      <c r="H56" s="248"/>
      <c r="I56" s="249"/>
      <c r="J56" s="250"/>
      <c r="K56" s="119"/>
      <c r="L56" s="118"/>
    </row>
    <row r="57" spans="2:12" ht="15.75">
      <c r="B57" s="112"/>
      <c r="C57" s="112"/>
      <c r="D57" s="112"/>
      <c r="E57" s="112"/>
      <c r="F57" s="112"/>
      <c r="G57" s="120"/>
      <c r="H57" s="120"/>
      <c r="I57" s="120"/>
      <c r="J57" s="117" t="s">
        <v>30</v>
      </c>
      <c r="K57" s="121">
        <f>SUM(K33:K56)</f>
        <v>22</v>
      </c>
      <c r="L57" s="120"/>
    </row>
  </sheetData>
  <mergeCells count="53">
    <mergeCell ref="H32:J32"/>
    <mergeCell ref="B1:G1"/>
    <mergeCell ref="C3:G3"/>
    <mergeCell ref="C4:G4"/>
    <mergeCell ref="C5:G5"/>
    <mergeCell ref="E32:G32"/>
    <mergeCell ref="E33:G33"/>
    <mergeCell ref="H33:J33"/>
    <mergeCell ref="E34:G34"/>
    <mergeCell ref="H34:J34"/>
    <mergeCell ref="E35:G35"/>
    <mergeCell ref="H35:J35"/>
    <mergeCell ref="E42:G42"/>
    <mergeCell ref="H42:J42"/>
    <mergeCell ref="E36:G36"/>
    <mergeCell ref="H36:J36"/>
    <mergeCell ref="E37:G37"/>
    <mergeCell ref="H37:J37"/>
    <mergeCell ref="E38:G38"/>
    <mergeCell ref="H38:J38"/>
    <mergeCell ref="E39:G39"/>
    <mergeCell ref="H39:J39"/>
    <mergeCell ref="H40:J40"/>
    <mergeCell ref="E41:G41"/>
    <mergeCell ref="H41:J41"/>
    <mergeCell ref="E43:G43"/>
    <mergeCell ref="H43:J43"/>
    <mergeCell ref="E44:G44"/>
    <mergeCell ref="H44:J44"/>
    <mergeCell ref="E45:G45"/>
    <mergeCell ref="H45:J45"/>
    <mergeCell ref="E46:G46"/>
    <mergeCell ref="H46:J46"/>
    <mergeCell ref="E47:G47"/>
    <mergeCell ref="H47:J47"/>
    <mergeCell ref="E48:G48"/>
    <mergeCell ref="H48:J48"/>
    <mergeCell ref="E49:G49"/>
    <mergeCell ref="H49:J49"/>
    <mergeCell ref="E50:G50"/>
    <mergeCell ref="H50:J50"/>
    <mergeCell ref="H51:J51"/>
    <mergeCell ref="E56:G56"/>
    <mergeCell ref="H56:J56"/>
    <mergeCell ref="E51:G51"/>
    <mergeCell ref="E53:G53"/>
    <mergeCell ref="H53:J53"/>
    <mergeCell ref="E54:G54"/>
    <mergeCell ref="H54:J54"/>
    <mergeCell ref="E55:G55"/>
    <mergeCell ref="H55:J55"/>
    <mergeCell ref="E52:G52"/>
    <mergeCell ref="H52:J52"/>
  </mergeCells>
  <pageMargins left="0.511811024" right="0.511811024" top="0.78740157499999996" bottom="0.78740157499999996" header="0.31496062000000002" footer="0.31496062000000002"/>
  <pageSetup paperSize="9" scale="37" orientation="portrait" r:id="rId1"/>
  <ignoredErrors>
    <ignoredError sqref="B8:C26 D33:D35 D36:D42 D43:D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1. Enquadramento (Preenchido)</vt:lpstr>
      <vt:lpstr>2. RADI-Tipo1-DRPP (Preenchido)</vt:lpstr>
      <vt:lpstr>3. RI (Preenchido)</vt:lpstr>
      <vt:lpstr>4. Peças Plásticas (Preenchido)</vt:lpstr>
      <vt:lpstr>5. Peças Metálicas (Preenchido)</vt:lpstr>
      <vt:lpstr>'1. Enquadramento (Preenchido)'!Area_de_impressao</vt:lpstr>
      <vt:lpstr>'2. RADI-Tipo1-DRPP (Preenchido)'!Area_de_impressao</vt:lpstr>
    </vt:vector>
  </TitlesOfParts>
  <Company>Superintendencia da Zona Franca de Manaus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Rômulo Pacheco de Oliveira</dc:creator>
  <cp:lastModifiedBy>Rômulo Pacheco de Oliveira</cp:lastModifiedBy>
  <cp:lastPrinted>2023-04-11T12:35:12Z</cp:lastPrinted>
  <dcterms:created xsi:type="dcterms:W3CDTF">2023-02-23T15:17:08Z</dcterms:created>
  <dcterms:modified xsi:type="dcterms:W3CDTF">2025-07-07T14:03:11Z</dcterms:modified>
</cp:coreProperties>
</file>